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showInkAnnotation="0" autoCompressPictures="0"/>
  <bookViews>
    <workbookView xWindow="10680" yWindow="0" windowWidth="20260" windowHeight="14700" tabRatio="500" activeTab="1"/>
  </bookViews>
  <sheets>
    <sheet name="Slave HH totals 1850 &amp; 1860" sheetId="1" r:id="rId1"/>
    <sheet name="Ditto, Appendix tab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2" l="1"/>
  <c r="E37" i="2"/>
  <c r="J64" i="2"/>
  <c r="M64" i="2"/>
  <c r="L64" i="2"/>
  <c r="M59" i="2"/>
  <c r="L59" i="2"/>
  <c r="B56" i="2"/>
  <c r="I56" i="2"/>
  <c r="J56" i="2"/>
  <c r="E18" i="2"/>
  <c r="I18" i="2"/>
  <c r="J18" i="2"/>
  <c r="J59" i="2"/>
  <c r="I55" i="2"/>
  <c r="J55" i="2"/>
  <c r="I54" i="2"/>
  <c r="J54" i="2"/>
  <c r="I53" i="2"/>
  <c r="J53" i="2"/>
  <c r="I52" i="2"/>
  <c r="J52" i="2"/>
  <c r="I51" i="2"/>
  <c r="J51" i="2"/>
  <c r="B50" i="2"/>
  <c r="I50" i="2"/>
  <c r="J50" i="2"/>
  <c r="B47" i="2"/>
  <c r="B49" i="2"/>
  <c r="I49" i="2"/>
  <c r="J49" i="2"/>
  <c r="I48" i="2"/>
  <c r="J48" i="2"/>
  <c r="I47" i="2"/>
  <c r="J47" i="2"/>
  <c r="I46" i="2"/>
  <c r="J46" i="2"/>
  <c r="I45" i="2"/>
  <c r="J45" i="2"/>
  <c r="I36" i="2"/>
  <c r="J36" i="2"/>
  <c r="I35" i="2"/>
  <c r="J35" i="2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7" i="2"/>
  <c r="J7" i="2"/>
  <c r="G67" i="1"/>
  <c r="G64" i="1"/>
  <c r="G66" i="1"/>
  <c r="B63" i="1"/>
  <c r="B66" i="1"/>
  <c r="H66" i="1"/>
  <c r="H65" i="1"/>
  <c r="H64" i="1"/>
  <c r="H63" i="1"/>
  <c r="H67" i="1"/>
  <c r="H68" i="1"/>
  <c r="H69" i="1"/>
  <c r="H70" i="1"/>
  <c r="H71" i="1"/>
  <c r="H72" i="1"/>
  <c r="H14" i="1"/>
  <c r="H15" i="1"/>
  <c r="H16" i="1"/>
  <c r="H17" i="1"/>
  <c r="H13" i="1"/>
  <c r="H12" i="1"/>
  <c r="H20" i="1"/>
  <c r="H19" i="1"/>
  <c r="H21" i="1"/>
  <c r="H18" i="1"/>
  <c r="G41" i="1"/>
  <c r="B41" i="1"/>
  <c r="H41" i="1"/>
  <c r="H46" i="1"/>
  <c r="H47" i="1"/>
  <c r="H22" i="1"/>
  <c r="G23" i="1"/>
  <c r="B23" i="1"/>
  <c r="H23" i="1"/>
  <c r="G48" i="1"/>
  <c r="B48" i="1"/>
  <c r="H48" i="1"/>
  <c r="L63" i="1"/>
  <c r="L64" i="1"/>
  <c r="L65" i="1"/>
  <c r="L66" i="1"/>
  <c r="L67" i="1"/>
  <c r="L68" i="1"/>
  <c r="L69" i="1"/>
  <c r="L70" i="1"/>
  <c r="L71" i="1"/>
  <c r="L72" i="1"/>
  <c r="G73" i="1"/>
  <c r="B73" i="1"/>
  <c r="H73" i="1"/>
  <c r="L73" i="1"/>
  <c r="H62" i="1"/>
  <c r="L62" i="1"/>
</calcChain>
</file>

<file path=xl/sharedStrings.xml><?xml version="1.0" encoding="utf-8"?>
<sst xmlns="http://schemas.openxmlformats.org/spreadsheetml/2006/main" count="306" uniqueCount="112">
  <si>
    <t>hhwt</t>
  </si>
  <si>
    <t>numperhh</t>
  </si>
  <si>
    <t>Col. B</t>
    <phoneticPr fontId="1" type="noConversion"/>
  </si>
  <si>
    <t>Col. C</t>
    <phoneticPr fontId="1" type="noConversion"/>
  </si>
  <si>
    <t>Col. L</t>
    <phoneticPr fontId="1" type="noConversion"/>
  </si>
  <si>
    <t>Total $</t>
    <phoneticPr fontId="1" type="noConversion"/>
  </si>
  <si>
    <t>Average</t>
    <phoneticPr fontId="1" type="noConversion"/>
  </si>
  <si>
    <t>$/HH-year</t>
    <phoneticPr fontId="1" type="noConversion"/>
  </si>
  <si>
    <t>perwt_tot_income</t>
  </si>
  <si>
    <t>income/hhwt</t>
    <phoneticPr fontId="1" type="noConversion"/>
  </si>
  <si>
    <t>Col. M =</t>
    <phoneticPr fontId="1" type="noConversion"/>
  </si>
  <si>
    <t>blank</t>
    <phoneticPr fontId="1" type="noConversion"/>
  </si>
  <si>
    <t>Col. N</t>
    <phoneticPr fontId="1" type="noConversion"/>
  </si>
  <si>
    <t>Col. O</t>
    <phoneticPr fontId="1" type="noConversion"/>
  </si>
  <si>
    <t>Region</t>
    <phoneticPr fontId="1" type="noConversion"/>
  </si>
  <si>
    <t>South  Atl, no FL</t>
    <phoneticPr fontId="1" type="noConversion"/>
  </si>
  <si>
    <t>ESC</t>
    <phoneticPr fontId="1" type="noConversion"/>
  </si>
  <si>
    <t>WSC</t>
    <phoneticPr fontId="1" type="noConversion"/>
  </si>
  <si>
    <t>Missouri (WNC)</t>
    <phoneticPr fontId="1" type="noConversion"/>
  </si>
  <si>
    <t>Slaves' retained earnings</t>
    <phoneticPr fontId="1" type="noConversion"/>
  </si>
  <si>
    <t>Column placements in the derived "ineq" files:</t>
    <phoneticPr fontId="1" type="noConversion"/>
  </si>
  <si>
    <t>Total slave</t>
    <phoneticPr fontId="1" type="noConversion"/>
  </si>
  <si>
    <t xml:space="preserve">Average </t>
    <phoneticPr fontId="1" type="noConversion"/>
  </si>
  <si>
    <t>households =</t>
    <phoneticPr fontId="1" type="noConversion"/>
  </si>
  <si>
    <t>h'old size =</t>
    <phoneticPr fontId="1" type="noConversion"/>
  </si>
  <si>
    <t>upper ESC (KY, TN)</t>
  </si>
  <si>
    <t>Dixie ESC (Al, MS)</t>
  </si>
  <si>
    <t>Florida</t>
  </si>
  <si>
    <t>Upper S Atl (Ches, WV)</t>
  </si>
  <si>
    <t>Lower S Atl, no FL</t>
  </si>
  <si>
    <t>Lower S Atl, w/FL</t>
  </si>
  <si>
    <t>retained income</t>
  </si>
  <si>
    <t>All South Atlantic</t>
  </si>
  <si>
    <t>Slaves' retained earnings</t>
  </si>
  <si>
    <t>South Atlantic, no Florida</t>
  </si>
  <si>
    <t>[The one-half share approximates the literature's findings.]</t>
  </si>
  <si>
    <t>South  Atl with FL</t>
  </si>
  <si>
    <t>(1) ALL SLAVES 1850</t>
  </si>
  <si>
    <t>(3) Slaves' retained earnings by region, estimated for 1860</t>
  </si>
  <si>
    <t>(2) Slaves' retained earnings by region, estimated for 1860</t>
  </si>
  <si>
    <t>First using 1860 free farm wage rate minus average slave rentals --</t>
  </si>
  <si>
    <t>(2) ALL SLAVES 1860</t>
  </si>
  <si>
    <t xml:space="preserve"> -- now using the half-free-wage approach</t>
  </si>
  <si>
    <t>Could have used --&gt;</t>
  </si>
  <si>
    <t>Used --&gt;</t>
  </si>
  <si>
    <t>(3) ALL SLAVES 1860</t>
  </si>
  <si>
    <t>Slaves' retained earnings by region, estimated for 1850 and 1860</t>
  </si>
  <si>
    <t>(1) Using half the 1850  free farm wage rate</t>
  </si>
  <si>
    <t>Retained-</t>
  </si>
  <si>
    <t>earnings ratios</t>
  </si>
  <si>
    <t>South Atlantic, upper =</t>
  </si>
  <si>
    <t>South Atlantic, lower =</t>
  </si>
  <si>
    <t>East South Central, upper</t>
  </si>
  <si>
    <t>East South Central, lower</t>
  </si>
  <si>
    <t>West South Central</t>
  </si>
  <si>
    <t>Assumed</t>
  </si>
  <si>
    <t>retained-</t>
  </si>
  <si>
    <t>earnings ratio</t>
  </si>
  <si>
    <t>Ratio 1860 / 1850 (%)</t>
  </si>
  <si>
    <t>approach for both dates</t>
  </si>
  <si>
    <t>using the half-wage</t>
  </si>
  <si>
    <t>Households</t>
  </si>
  <si>
    <t>earnings ($)</t>
  </si>
  <si>
    <t>Slaves'</t>
  </si>
  <si>
    <t>retained</t>
  </si>
  <si>
    <t>(1) 1850, using half the  free farm wage rate</t>
  </si>
  <si>
    <t xml:space="preserve">Table A_.4.  </t>
  </si>
  <si>
    <t>Slaves' retained earnings by region, for 1850 and 1860</t>
  </si>
  <si>
    <t>(2) 1860, using free farm wage rate minus average slave rentals --</t>
  </si>
  <si>
    <t>ESC</t>
    <phoneticPr fontId="1" type="noConversion"/>
  </si>
  <si>
    <t>WSC</t>
    <phoneticPr fontId="1" type="noConversion"/>
  </si>
  <si>
    <t>Missouri (WNC)</t>
    <phoneticPr fontId="1" type="noConversion"/>
  </si>
  <si>
    <t>Slave population aggregates</t>
  </si>
  <si>
    <t>Total</t>
  </si>
  <si>
    <t>population</t>
  </si>
  <si>
    <t>Estimated</t>
  </si>
  <si>
    <t xml:space="preserve">Labor </t>
  </si>
  <si>
    <t>force</t>
  </si>
  <si>
    <t>Lower ESC (Al, MS)</t>
  </si>
  <si>
    <t>Upper ESC (KY, TN)</t>
  </si>
  <si>
    <t>Labor</t>
  </si>
  <si>
    <t>(3) 1860, using half the free farm wage rate</t>
  </si>
  <si>
    <t>Panel 2 was due to a very high rental rate for 1858-1860 in the Fogel-Engerman sample.</t>
  </si>
  <si>
    <t>Earnings/LF</t>
  </si>
  <si>
    <t>Retained</t>
  </si>
  <si>
    <t>Average slave prices</t>
  </si>
  <si>
    <t>Phillips</t>
  </si>
  <si>
    <t>"Ave slave" Bb212</t>
  </si>
  <si>
    <t>% increase</t>
  </si>
  <si>
    <t>From 1800</t>
  </si>
  <si>
    <t>to 1860</t>
  </si>
  <si>
    <t>(in 1805)</t>
  </si>
  <si>
    <t>Summing up the weighted slave counts in the 1860 IPUMS "flat" slave sample.</t>
  </si>
  <si>
    <t>Summing up the weighted slave counts in the 1850 IPUMS "flat" slave sample.</t>
  </si>
  <si>
    <t xml:space="preserve">(4) The retained-earnings ratios were calculated from local wage rates and rental rates for the sub-regions shown here.  The whole-region ratios were then derived as household-weighted averages of the sub-regional ratios.  </t>
  </si>
  <si>
    <t>(5) The labor force is assumed to consist of all slaves ages 10 and higher.  This falsely counts some infirmed and elderly, but falsely omits a probably similar number of labor force participants under the age of 10.</t>
  </si>
  <si>
    <t>(6) The peculiarly low earnings-retention rate for the lower East South Central region in</t>
  </si>
  <si>
    <t xml:space="preserve">The lower South Atlantic thus consists of North and South Carolina and Georgia, with or without Florida as indicated in the table. </t>
  </si>
  <si>
    <t>(2) The totals were calculated from the 1850 and 1860 "flat" IPUMS slave samples, using the assumptions described in the text.</t>
  </si>
  <si>
    <t>In particular, the earning power of a person in each age and sex group was assumed to be in the same relation to that</t>
  </si>
  <si>
    <t xml:space="preserve">of an adult male 19-54 years old as in the Lee Craig (1991) Northern farm sample for 1860. </t>
  </si>
  <si>
    <t>(1) The Upper South Atlantic region consists of Delaware, Maryland, the District of Columbia, and Virginia inclusive of today's WV.</t>
  </si>
  <si>
    <t>(3) The number of slave households was not identified in the census, and its incomplete counts of slave houses were not helpful.</t>
  </si>
  <si>
    <t xml:space="preserve">We therefore estimated the numbers of household heads as 0.35 times the number of slaves ages 10 and older in the ipums samples.  </t>
  </si>
  <si>
    <t>Notes to Table A__.4:</t>
  </si>
  <si>
    <t xml:space="preserve">|   </t>
  </si>
  <si>
    <r>
      <t xml:space="preserve">Compare to: </t>
    </r>
    <r>
      <rPr>
        <i/>
        <sz val="12"/>
        <rFont val="Cambria"/>
        <scheme val="major"/>
      </rPr>
      <t>HSUS</t>
    </r>
    <r>
      <rPr>
        <sz val="12"/>
        <rFont val="Cambria"/>
        <scheme val="major"/>
      </rPr>
      <t xml:space="preserve"> Series Ca233 for 1850 = </t>
    </r>
  </si>
  <si>
    <t xml:space="preserve">Series Ca233 for 1859 = </t>
  </si>
  <si>
    <t xml:space="preserve">Series Ca233 for 1850 = </t>
  </si>
  <si>
    <r>
      <t xml:space="preserve">Compare with: </t>
    </r>
    <r>
      <rPr>
        <i/>
        <sz val="12"/>
        <rFont val="Cambria"/>
        <scheme val="major"/>
      </rPr>
      <t>HSUS</t>
    </r>
  </si>
  <si>
    <t>shaded PINK = corrected,</t>
  </si>
  <si>
    <t>7-8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</si>
</sst>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0"/>
      <name val="Verdana"/>
    </font>
    <font>
      <sz val="8"/>
      <name val="Verdana"/>
    </font>
    <font>
      <sz val="12"/>
      <name val="Cambria"/>
      <scheme val="major"/>
    </font>
    <font>
      <u/>
      <sz val="10"/>
      <color theme="10"/>
      <name val="Verdana"/>
    </font>
    <font>
      <u/>
      <sz val="10"/>
      <color theme="11"/>
      <name val="Verdana"/>
    </font>
    <font>
      <b/>
      <sz val="16"/>
      <color rgb="FFFF0000"/>
      <name val="Cambria"/>
      <scheme val="major"/>
    </font>
    <font>
      <sz val="16"/>
      <color theme="1"/>
      <name val="Cambria"/>
      <scheme val="major"/>
    </font>
    <font>
      <b/>
      <sz val="12"/>
      <name val="Cambria"/>
      <scheme val="major"/>
    </font>
    <font>
      <b/>
      <sz val="16"/>
      <color theme="1"/>
      <name val="Cambria"/>
      <scheme val="major"/>
    </font>
    <font>
      <b/>
      <sz val="12"/>
      <color theme="1"/>
      <name val="Cambria"/>
      <scheme val="major"/>
    </font>
    <font>
      <sz val="12"/>
      <name val="Times New Roman"/>
    </font>
    <font>
      <b/>
      <sz val="14"/>
      <color theme="1"/>
      <name val="Cambria"/>
      <scheme val="major"/>
    </font>
    <font>
      <b/>
      <sz val="14"/>
      <name val="Cambria"/>
      <scheme val="major"/>
    </font>
    <font>
      <sz val="11"/>
      <name val="Cambria"/>
      <scheme val="major"/>
    </font>
    <font>
      <b/>
      <u/>
      <sz val="11"/>
      <color theme="1"/>
      <name val="Cambria"/>
      <scheme val="major"/>
    </font>
    <font>
      <sz val="11"/>
      <name val="Verdana"/>
    </font>
    <font>
      <u/>
      <sz val="11"/>
      <name val="Cambria"/>
      <scheme val="major"/>
    </font>
    <font>
      <b/>
      <sz val="11"/>
      <name val="Cambria"/>
      <scheme val="major"/>
    </font>
    <font>
      <sz val="10"/>
      <color rgb="FFFF0000"/>
      <name val="Verdana"/>
    </font>
    <font>
      <i/>
      <sz val="12"/>
      <name val="Cambria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9FAD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/>
    <xf numFmtId="2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/>
    <xf numFmtId="3" fontId="5" fillId="0" borderId="0" xfId="0" applyNumberFormat="1" applyFont="1" applyFill="1"/>
    <xf numFmtId="0" fontId="7" fillId="0" borderId="0" xfId="0" applyFont="1" applyAlignment="1">
      <alignment horizontal="right"/>
    </xf>
    <xf numFmtId="3" fontId="7" fillId="0" borderId="0" xfId="0" applyNumberFormat="1" applyFont="1"/>
    <xf numFmtId="2" fontId="7" fillId="0" borderId="0" xfId="0" applyNumberFormat="1" applyFont="1"/>
    <xf numFmtId="0" fontId="7" fillId="0" borderId="0" xfId="0" applyFont="1"/>
    <xf numFmtId="164" fontId="2" fillId="0" borderId="0" xfId="0" applyNumberFormat="1" applyFont="1" applyFill="1"/>
    <xf numFmtId="3" fontId="6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2" fontId="7" fillId="0" borderId="0" xfId="0" applyNumberFormat="1" applyFont="1" applyFill="1"/>
    <xf numFmtId="0" fontId="7" fillId="0" borderId="0" xfId="0" applyFont="1" applyFill="1"/>
    <xf numFmtId="164" fontId="7" fillId="0" borderId="0" xfId="0" applyNumberFormat="1" applyFont="1" applyFill="1"/>
    <xf numFmtId="3" fontId="2" fillId="2" borderId="0" xfId="0" applyNumberFormat="1" applyFont="1" applyFill="1"/>
    <xf numFmtId="2" fontId="2" fillId="2" borderId="0" xfId="0" applyNumberFormat="1" applyFont="1" applyFill="1"/>
    <xf numFmtId="165" fontId="2" fillId="2" borderId="0" xfId="0" applyNumberFormat="1" applyFont="1" applyFill="1"/>
    <xf numFmtId="3" fontId="5" fillId="0" borderId="0" xfId="0" applyNumberFormat="1" applyFont="1"/>
    <xf numFmtId="3" fontId="8" fillId="0" borderId="0" xfId="0" applyNumberFormat="1" applyFont="1" applyFill="1"/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/>
    <xf numFmtId="164" fontId="1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/>
    <xf numFmtId="2" fontId="2" fillId="0" borderId="0" xfId="0" applyNumberFormat="1" applyFont="1" applyAlignment="1">
      <alignment horizontal="right"/>
    </xf>
    <xf numFmtId="3" fontId="11" fillId="0" borderId="0" xfId="0" applyNumberFormat="1" applyFont="1" applyFill="1"/>
    <xf numFmtId="0" fontId="12" fillId="0" borderId="0" xfId="0" applyFont="1" applyFill="1" applyAlignment="1">
      <alignment horizontal="right"/>
    </xf>
    <xf numFmtId="3" fontId="0" fillId="0" borderId="0" xfId="0" applyNumberFormat="1"/>
    <xf numFmtId="0" fontId="13" fillId="0" borderId="0" xfId="0" applyFont="1"/>
    <xf numFmtId="3" fontId="14" fillId="0" borderId="0" xfId="0" applyNumberFormat="1" applyFont="1"/>
    <xf numFmtId="2" fontId="1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Border="1" applyAlignment="1">
      <alignment horizontal="right"/>
    </xf>
    <xf numFmtId="0" fontId="15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/>
    <xf numFmtId="3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right"/>
    </xf>
    <xf numFmtId="3" fontId="17" fillId="0" borderId="0" xfId="0" applyNumberFormat="1" applyFont="1" applyFill="1"/>
    <xf numFmtId="3" fontId="17" fillId="0" borderId="0" xfId="0" applyNumberFormat="1" applyFont="1"/>
    <xf numFmtId="164" fontId="17" fillId="0" borderId="0" xfId="0" applyNumberFormat="1" applyFont="1" applyFill="1" applyAlignment="1">
      <alignment horizontal="center"/>
    </xf>
    <xf numFmtId="3" fontId="14" fillId="0" borderId="0" xfId="0" applyNumberFormat="1" applyFont="1" applyFill="1"/>
    <xf numFmtId="2" fontId="13" fillId="0" borderId="0" xfId="0" applyNumberFormat="1" applyFont="1" applyFill="1"/>
    <xf numFmtId="164" fontId="13" fillId="0" borderId="0" xfId="0" applyNumberFormat="1" applyFont="1" applyFill="1"/>
    <xf numFmtId="0" fontId="17" fillId="0" borderId="0" xfId="0" applyFont="1" applyFill="1" applyAlignment="1">
      <alignment horizontal="right"/>
    </xf>
    <xf numFmtId="0" fontId="16" fillId="0" borderId="0" xfId="0" applyFont="1" applyAlignment="1">
      <alignment horizontal="left"/>
    </xf>
    <xf numFmtId="165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6" fillId="0" borderId="0" xfId="0" applyNumberFormat="1" applyFont="1"/>
    <xf numFmtId="3" fontId="18" fillId="0" borderId="0" xfId="0" applyNumberFormat="1" applyFont="1" applyAlignment="1">
      <alignment horizontal="right"/>
    </xf>
    <xf numFmtId="3" fontId="2" fillId="3" borderId="0" xfId="0" applyNumberFormat="1" applyFont="1" applyFill="1"/>
    <xf numFmtId="2" fontId="2" fillId="3" borderId="0" xfId="0" applyNumberFormat="1" applyFont="1" applyFill="1"/>
    <xf numFmtId="2" fontId="0" fillId="3" borderId="0" xfId="0" applyNumberFormat="1" applyFill="1"/>
    <xf numFmtId="3" fontId="13" fillId="3" borderId="0" xfId="0" applyNumberFormat="1" applyFont="1" applyFill="1"/>
    <xf numFmtId="3" fontId="17" fillId="3" borderId="0" xfId="0" applyNumberFormat="1" applyFont="1" applyFill="1"/>
    <xf numFmtId="3" fontId="7" fillId="3" borderId="0" xfId="0" applyNumberFormat="1" applyFont="1" applyFill="1"/>
  </cellXfs>
  <cellStyles count="2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22" workbookViewId="0">
      <selection activeCell="B48" sqref="B48"/>
    </sheetView>
  </sheetViews>
  <sheetFormatPr baseColWidth="10" defaultRowHeight="15" x14ac:dyDescent="0"/>
  <cols>
    <col min="1" max="1" width="20.5703125" style="7" customWidth="1"/>
    <col min="2" max="2" width="12" style="3" customWidth="1"/>
    <col min="3" max="3" width="10.7109375" style="4"/>
    <col min="4" max="4" width="3.7109375" style="7" customWidth="1"/>
    <col min="5" max="5" width="15.5703125" style="7" customWidth="1"/>
    <col min="6" max="6" width="6.85546875" style="7" customWidth="1"/>
    <col min="7" max="7" width="14.5703125" style="3" customWidth="1"/>
    <col min="8" max="8" width="10.7109375" style="8"/>
    <col min="9" max="9" width="10.7109375" style="7"/>
    <col min="10" max="10" width="12" style="7" bestFit="1" customWidth="1"/>
    <col min="11" max="16384" width="10.7109375" style="7"/>
  </cols>
  <sheetData>
    <row r="1" spans="1:11">
      <c r="A1" s="46">
        <v>40072</v>
      </c>
      <c r="C1" s="14"/>
    </row>
    <row r="2" spans="1:11" ht="20">
      <c r="A2" s="10"/>
      <c r="B2" s="15" t="s">
        <v>46</v>
      </c>
      <c r="C2" s="12"/>
      <c r="D2" s="3"/>
      <c r="E2" s="3"/>
    </row>
    <row r="3" spans="1:11">
      <c r="E3" s="10"/>
      <c r="H3" s="4"/>
    </row>
    <row r="4" spans="1:11" ht="20">
      <c r="B4" s="37" t="s">
        <v>47</v>
      </c>
      <c r="E4" s="10"/>
      <c r="G4" s="7" t="s">
        <v>35</v>
      </c>
      <c r="H4" s="4"/>
    </row>
    <row r="5" spans="1:11" ht="20">
      <c r="B5" s="80" t="s">
        <v>93</v>
      </c>
      <c r="E5" s="10"/>
      <c r="G5" s="7"/>
      <c r="H5" s="4"/>
    </row>
    <row r="6" spans="1:11" ht="20">
      <c r="B6" s="37"/>
      <c r="E6" s="10"/>
      <c r="G6" s="7"/>
      <c r="H6" s="4"/>
    </row>
    <row r="7" spans="1:11">
      <c r="B7" s="3" t="s">
        <v>20</v>
      </c>
    </row>
    <row r="8" spans="1:11">
      <c r="A8" s="3"/>
      <c r="B8" s="5" t="s">
        <v>2</v>
      </c>
      <c r="C8" s="47" t="s">
        <v>3</v>
      </c>
      <c r="E8" s="7" t="s">
        <v>4</v>
      </c>
      <c r="F8" s="7" t="s">
        <v>10</v>
      </c>
      <c r="G8" s="5" t="s">
        <v>12</v>
      </c>
      <c r="H8" s="6" t="s">
        <v>13</v>
      </c>
    </row>
    <row r="9" spans="1:11">
      <c r="B9" s="5" t="s">
        <v>21</v>
      </c>
      <c r="C9" s="47" t="s">
        <v>22</v>
      </c>
      <c r="F9" s="7" t="s">
        <v>11</v>
      </c>
      <c r="G9" s="1" t="s">
        <v>5</v>
      </c>
      <c r="H9" s="2" t="s">
        <v>6</v>
      </c>
      <c r="K9" s="45" t="s">
        <v>55</v>
      </c>
    </row>
    <row r="10" spans="1:11">
      <c r="B10" s="5" t="s">
        <v>23</v>
      </c>
      <c r="C10" s="47" t="s">
        <v>24</v>
      </c>
      <c r="G10" s="5" t="s">
        <v>31</v>
      </c>
      <c r="H10" s="6" t="s">
        <v>7</v>
      </c>
      <c r="I10" s="10"/>
      <c r="J10" s="10"/>
      <c r="K10" s="41" t="s">
        <v>56</v>
      </c>
    </row>
    <row r="11" spans="1:11">
      <c r="A11" s="9" t="s">
        <v>14</v>
      </c>
      <c r="B11" s="5" t="s">
        <v>0</v>
      </c>
      <c r="C11" s="13" t="s">
        <v>1</v>
      </c>
      <c r="G11" s="3" t="s">
        <v>8</v>
      </c>
      <c r="H11" s="8" t="s">
        <v>9</v>
      </c>
      <c r="I11" s="10"/>
      <c r="J11" s="10"/>
      <c r="K11" s="41" t="s">
        <v>57</v>
      </c>
    </row>
    <row r="12" spans="1:11">
      <c r="A12" s="10" t="s">
        <v>32</v>
      </c>
      <c r="B12" s="3">
        <v>383091.44999999995</v>
      </c>
      <c r="C12" s="4">
        <v>4.1912253978695881</v>
      </c>
      <c r="E12" s="10" t="s">
        <v>33</v>
      </c>
      <c r="G12" s="34">
        <v>44292824.869985528</v>
      </c>
      <c r="H12" s="35">
        <f>G12/B12</f>
        <v>115.61945553727585</v>
      </c>
      <c r="I12" s="10"/>
      <c r="J12" s="10"/>
      <c r="K12" s="44">
        <v>50</v>
      </c>
    </row>
    <row r="13" spans="1:11">
      <c r="A13" s="10" t="s">
        <v>27</v>
      </c>
      <c r="B13" s="3">
        <v>6291.5999999999995</v>
      </c>
      <c r="C13" s="4">
        <v>4.2625087418144831</v>
      </c>
      <c r="E13" s="10" t="s">
        <v>33</v>
      </c>
      <c r="G13" s="34">
        <v>791545.51999999746</v>
      </c>
      <c r="H13" s="35">
        <f>G13/B13</f>
        <v>125.80989255515252</v>
      </c>
      <c r="I13" s="10"/>
      <c r="J13" s="10"/>
      <c r="K13" s="44">
        <v>50</v>
      </c>
    </row>
    <row r="14" spans="1:11">
      <c r="A14" s="11" t="s">
        <v>34</v>
      </c>
      <c r="B14" s="3">
        <v>376799.85</v>
      </c>
      <c r="C14" s="4">
        <v>4.1898132390445486</v>
      </c>
      <c r="E14" s="10" t="s">
        <v>33</v>
      </c>
      <c r="G14" s="34">
        <v>43501279.349982575</v>
      </c>
      <c r="H14" s="35">
        <f t="shared" ref="H14:H17" si="0">G14/B14</f>
        <v>115.44930113422969</v>
      </c>
      <c r="I14" s="10"/>
      <c r="J14" s="10"/>
      <c r="K14" s="44">
        <v>50</v>
      </c>
    </row>
    <row r="15" spans="1:11">
      <c r="A15" s="11" t="s">
        <v>28</v>
      </c>
      <c r="B15" s="3">
        <v>142653</v>
      </c>
      <c r="C15" s="4">
        <v>4.1158124960568649</v>
      </c>
      <c r="E15" s="10" t="s">
        <v>33</v>
      </c>
      <c r="G15" s="34">
        <v>16357149.180001313</v>
      </c>
      <c r="H15" s="35">
        <f t="shared" si="0"/>
        <v>114.66389897163967</v>
      </c>
      <c r="I15" s="42" t="s">
        <v>50</v>
      </c>
      <c r="J15" s="10"/>
      <c r="K15" s="44">
        <v>50</v>
      </c>
    </row>
    <row r="16" spans="1:11">
      <c r="A16" s="11" t="s">
        <v>29</v>
      </c>
      <c r="B16" s="3">
        <v>234146.84999999998</v>
      </c>
      <c r="C16" s="4">
        <v>4.2348978856644885</v>
      </c>
      <c r="E16" s="10" t="s">
        <v>33</v>
      </c>
      <c r="G16" s="34">
        <v>27144130.169981264</v>
      </c>
      <c r="H16" s="35">
        <f t="shared" si="0"/>
        <v>115.92780415359535</v>
      </c>
      <c r="I16" s="42" t="s">
        <v>51</v>
      </c>
      <c r="J16" s="10"/>
      <c r="K16" s="44">
        <v>50</v>
      </c>
    </row>
    <row r="17" spans="1:11">
      <c r="A17" s="11" t="s">
        <v>30</v>
      </c>
      <c r="B17" s="3">
        <v>240438.44999999998</v>
      </c>
      <c r="C17" s="4">
        <v>4.2356203843436857</v>
      </c>
      <c r="E17" s="10" t="s">
        <v>33</v>
      </c>
      <c r="G17" s="34">
        <v>27935675.689981259</v>
      </c>
      <c r="H17" s="35">
        <f t="shared" si="0"/>
        <v>116.18639069575295</v>
      </c>
      <c r="I17" s="10"/>
      <c r="J17" s="10"/>
      <c r="K17" s="44">
        <v>50</v>
      </c>
    </row>
    <row r="18" spans="1:11">
      <c r="A18" s="10" t="s">
        <v>16</v>
      </c>
      <c r="B18" s="3">
        <v>256018.69999999998</v>
      </c>
      <c r="C18" s="4">
        <v>4.2276794624767646</v>
      </c>
      <c r="D18" s="10"/>
      <c r="E18" s="10" t="s">
        <v>19</v>
      </c>
      <c r="F18" s="10"/>
      <c r="G18" s="34">
        <v>33907314.230000049</v>
      </c>
      <c r="H18" s="35">
        <f t="shared" ref="H18:H23" si="1">G18/B18</f>
        <v>132.44077182643318</v>
      </c>
      <c r="I18" s="10"/>
      <c r="J18" s="10"/>
      <c r="K18" s="44">
        <v>50</v>
      </c>
    </row>
    <row r="19" spans="1:11">
      <c r="A19" s="9" t="s">
        <v>25</v>
      </c>
      <c r="B19" s="3">
        <v>105913.5</v>
      </c>
      <c r="C19" s="4">
        <v>4.2778871437541008</v>
      </c>
      <c r="E19" s="10" t="s">
        <v>19</v>
      </c>
      <c r="G19" s="34">
        <v>13002923.479999458</v>
      </c>
      <c r="H19" s="35">
        <f t="shared" si="1"/>
        <v>122.76927379417599</v>
      </c>
      <c r="I19" s="42" t="s">
        <v>52</v>
      </c>
      <c r="J19" s="10"/>
      <c r="K19" s="44">
        <v>50</v>
      </c>
    </row>
    <row r="20" spans="1:11">
      <c r="A20" s="9" t="s">
        <v>26</v>
      </c>
      <c r="B20" s="3">
        <v>150105.19999999998</v>
      </c>
      <c r="C20" s="4">
        <v>4.1922531664459335</v>
      </c>
      <c r="E20" s="10" t="s">
        <v>19</v>
      </c>
      <c r="G20" s="34">
        <v>20904390.74999899</v>
      </c>
      <c r="H20" s="35">
        <f t="shared" si="1"/>
        <v>139.26493385971301</v>
      </c>
      <c r="I20" s="42" t="s">
        <v>53</v>
      </c>
      <c r="J20" s="10"/>
      <c r="K20" s="44">
        <v>50</v>
      </c>
    </row>
    <row r="21" spans="1:11">
      <c r="A21" s="7" t="s">
        <v>17</v>
      </c>
      <c r="B21" s="3">
        <v>84944.65</v>
      </c>
      <c r="C21" s="4">
        <v>3.9899511034538375</v>
      </c>
      <c r="E21" s="10" t="s">
        <v>19</v>
      </c>
      <c r="G21" s="34">
        <v>17339027.200000729</v>
      </c>
      <c r="H21" s="35">
        <f t="shared" si="1"/>
        <v>204.1214743953943</v>
      </c>
      <c r="I21" s="42" t="s">
        <v>54</v>
      </c>
      <c r="J21" s="10"/>
      <c r="K21" s="44">
        <v>50</v>
      </c>
    </row>
    <row r="22" spans="1:11">
      <c r="A22" s="7" t="s">
        <v>18</v>
      </c>
      <c r="B22" s="3">
        <v>20561.099999999999</v>
      </c>
      <c r="C22" s="4">
        <v>4.3439310153639639</v>
      </c>
      <c r="E22" s="10" t="s">
        <v>19</v>
      </c>
      <c r="G22" s="34">
        <v>2544323.2099999255</v>
      </c>
      <c r="H22" s="35">
        <f t="shared" si="1"/>
        <v>123.74450831910383</v>
      </c>
      <c r="I22" s="10"/>
      <c r="J22" s="10"/>
      <c r="K22" s="44">
        <v>50</v>
      </c>
    </row>
    <row r="23" spans="1:11">
      <c r="A23" s="16" t="s">
        <v>37</v>
      </c>
      <c r="B23" s="17">
        <f>B12+B18+B21+B22</f>
        <v>744615.89999999991</v>
      </c>
      <c r="C23" s="18"/>
      <c r="D23" s="19"/>
      <c r="E23" s="19"/>
      <c r="F23" s="19"/>
      <c r="G23" s="17">
        <f>G12+G18+G21+G22</f>
        <v>98083489.509986222</v>
      </c>
      <c r="H23" s="18">
        <f t="shared" si="1"/>
        <v>131.72360341752872</v>
      </c>
      <c r="I23" s="10"/>
      <c r="J23" s="10"/>
      <c r="K23" s="44">
        <v>50</v>
      </c>
    </row>
    <row r="24" spans="1:11">
      <c r="A24" s="16"/>
      <c r="B24" s="17"/>
      <c r="C24" s="18"/>
      <c r="D24" s="19"/>
      <c r="E24" s="19"/>
      <c r="F24" s="19"/>
      <c r="G24" s="17"/>
      <c r="H24" s="18"/>
      <c r="I24" s="10"/>
      <c r="J24" s="10"/>
      <c r="K24" s="44"/>
    </row>
    <row r="25" spans="1:11">
      <c r="F25" s="9" t="s">
        <v>106</v>
      </c>
      <c r="G25" s="3">
        <v>94400000</v>
      </c>
      <c r="H25" s="4"/>
    </row>
    <row r="26" spans="1:11">
      <c r="F26" s="9"/>
      <c r="H26" s="4"/>
    </row>
    <row r="27" spans="1:11">
      <c r="H27" s="4"/>
    </row>
    <row r="28" spans="1:11" ht="20">
      <c r="A28" s="39" t="s">
        <v>43</v>
      </c>
      <c r="B28" s="38" t="s">
        <v>39</v>
      </c>
      <c r="C28" s="14"/>
      <c r="D28" s="10"/>
      <c r="E28" s="10"/>
      <c r="F28" s="10"/>
      <c r="G28" s="12"/>
      <c r="H28" s="20"/>
      <c r="I28" s="10"/>
    </row>
    <row r="29" spans="1:11" ht="20">
      <c r="A29" s="10"/>
      <c r="B29" s="21" t="s">
        <v>40</v>
      </c>
      <c r="C29" s="14"/>
      <c r="D29" s="10"/>
      <c r="E29" s="10"/>
      <c r="F29" s="10"/>
      <c r="G29" s="12"/>
      <c r="H29" s="20"/>
      <c r="I29" s="10"/>
    </row>
    <row r="30" spans="1:11" ht="20">
      <c r="A30" s="10"/>
      <c r="B30" s="80" t="s">
        <v>92</v>
      </c>
      <c r="C30" s="14"/>
      <c r="D30" s="10"/>
      <c r="E30" s="10"/>
      <c r="F30" s="10"/>
      <c r="G30" s="12"/>
      <c r="H30" s="20"/>
      <c r="I30" s="10"/>
    </row>
    <row r="31" spans="1:11" ht="20">
      <c r="A31" s="10"/>
      <c r="B31" s="80"/>
      <c r="C31" s="14"/>
      <c r="D31" s="10"/>
      <c r="E31" s="10"/>
      <c r="F31" s="10"/>
      <c r="G31" s="12"/>
      <c r="H31" s="20"/>
      <c r="I31" s="10"/>
    </row>
    <row r="32" spans="1:11">
      <c r="A32" s="10"/>
      <c r="B32" s="12" t="s">
        <v>20</v>
      </c>
      <c r="C32" s="14"/>
      <c r="D32" s="10"/>
      <c r="E32" s="10"/>
      <c r="F32" s="10"/>
      <c r="G32" s="12"/>
      <c r="H32" s="20"/>
      <c r="I32" s="10"/>
    </row>
    <row r="33" spans="1:11">
      <c r="A33" s="10"/>
      <c r="B33" s="22" t="s">
        <v>2</v>
      </c>
      <c r="C33" s="13" t="s">
        <v>3</v>
      </c>
      <c r="D33" s="10"/>
      <c r="E33" s="10" t="s">
        <v>4</v>
      </c>
      <c r="F33" s="10" t="s">
        <v>10</v>
      </c>
      <c r="G33" s="22" t="s">
        <v>12</v>
      </c>
      <c r="H33" s="23" t="s">
        <v>13</v>
      </c>
      <c r="I33" s="10"/>
    </row>
    <row r="34" spans="1:11">
      <c r="A34" s="10"/>
      <c r="B34" s="22" t="s">
        <v>21</v>
      </c>
      <c r="C34" s="13" t="s">
        <v>22</v>
      </c>
      <c r="D34" s="10"/>
      <c r="E34" s="10"/>
      <c r="F34" s="10" t="s">
        <v>11</v>
      </c>
      <c r="G34" s="24" t="s">
        <v>5</v>
      </c>
      <c r="H34" s="25" t="s">
        <v>6</v>
      </c>
      <c r="I34" s="10"/>
      <c r="J34" s="10"/>
      <c r="K34" s="10"/>
    </row>
    <row r="35" spans="1:11">
      <c r="A35" s="10"/>
      <c r="B35" s="22" t="s">
        <v>23</v>
      </c>
      <c r="C35" s="13" t="s">
        <v>24</v>
      </c>
      <c r="D35" s="10"/>
      <c r="E35" s="10"/>
      <c r="F35" s="10"/>
      <c r="G35" s="22" t="s">
        <v>31</v>
      </c>
      <c r="H35" s="23" t="s">
        <v>7</v>
      </c>
      <c r="I35" s="10"/>
      <c r="J35" s="10"/>
      <c r="K35" s="10" t="s">
        <v>48</v>
      </c>
    </row>
    <row r="36" spans="1:11">
      <c r="A36" s="11" t="s">
        <v>14</v>
      </c>
      <c r="B36" s="22" t="s">
        <v>0</v>
      </c>
      <c r="C36" s="13" t="s">
        <v>1</v>
      </c>
      <c r="D36" s="10"/>
      <c r="E36" s="10"/>
      <c r="F36" s="10"/>
      <c r="G36" s="12" t="s">
        <v>8</v>
      </c>
      <c r="H36" s="20" t="s">
        <v>9</v>
      </c>
      <c r="I36" s="10"/>
      <c r="J36" s="10"/>
      <c r="K36" s="41" t="s">
        <v>49</v>
      </c>
    </row>
    <row r="37" spans="1:11">
      <c r="A37" s="10" t="s">
        <v>36</v>
      </c>
      <c r="B37" s="12">
        <v>439344.14999999997</v>
      </c>
      <c r="C37" s="26">
        <v>4.1916911833240524</v>
      </c>
      <c r="D37" s="10"/>
      <c r="E37" s="10" t="s">
        <v>19</v>
      </c>
      <c r="F37" s="10"/>
      <c r="G37" s="12">
        <v>67684068.970012784</v>
      </c>
      <c r="H37" s="27">
        <v>154.05706203215132</v>
      </c>
      <c r="I37" s="10"/>
      <c r="J37" s="10"/>
      <c r="K37" s="10"/>
    </row>
    <row r="38" spans="1:11">
      <c r="A38" s="10" t="s">
        <v>27</v>
      </c>
      <c r="B38" s="12">
        <v>17420.149999999965</v>
      </c>
      <c r="C38" s="14">
        <v>4.3828192524174581</v>
      </c>
      <c r="D38" s="10"/>
      <c r="E38" s="10" t="s">
        <v>19</v>
      </c>
      <c r="F38" s="10"/>
      <c r="G38" s="12">
        <v>2679096.2600241154</v>
      </c>
      <c r="H38" s="20">
        <v>153.792950119495</v>
      </c>
      <c r="I38" s="10"/>
      <c r="J38" s="10"/>
      <c r="K38" s="10"/>
    </row>
    <row r="39" spans="1:11">
      <c r="A39" s="10" t="s">
        <v>15</v>
      </c>
      <c r="B39" s="12">
        <v>421924</v>
      </c>
      <c r="C39" s="26">
        <v>4.1837999999999997</v>
      </c>
      <c r="D39" s="10"/>
      <c r="E39" s="10" t="s">
        <v>19</v>
      </c>
      <c r="F39" s="10"/>
      <c r="G39" s="12">
        <v>64991765.360011198</v>
      </c>
      <c r="H39" s="27">
        <v>154.03668210825955</v>
      </c>
      <c r="I39" s="10"/>
      <c r="J39" s="10"/>
      <c r="K39" s="10"/>
    </row>
    <row r="40" spans="1:11">
      <c r="A40" s="11" t="s">
        <v>28</v>
      </c>
      <c r="B40" s="12">
        <v>148896.65</v>
      </c>
      <c r="C40" s="26">
        <v>4.1089708868533981</v>
      </c>
      <c r="D40" s="10"/>
      <c r="E40" s="10"/>
      <c r="F40" s="11" t="s">
        <v>19</v>
      </c>
      <c r="G40" s="12">
        <v>23714449.660000093</v>
      </c>
      <c r="H40" s="27">
        <v>159.26785229889387</v>
      </c>
      <c r="I40" s="42" t="s">
        <v>50</v>
      </c>
      <c r="J40" s="10"/>
      <c r="K40" s="43">
        <v>58.619284219053966</v>
      </c>
    </row>
    <row r="41" spans="1:11">
      <c r="A41" s="11" t="s">
        <v>29</v>
      </c>
      <c r="B41" s="12">
        <f>B42-B38</f>
        <v>273027.35000000003</v>
      </c>
      <c r="C41" s="14">
        <v>4.2246083815412634</v>
      </c>
      <c r="D41" s="10"/>
      <c r="E41" s="10"/>
      <c r="F41" s="11" t="s">
        <v>19</v>
      </c>
      <c r="G41" s="12">
        <f>G42-G38</f>
        <v>41290523.04997579</v>
      </c>
      <c r="H41" s="20">
        <f>G41/B41</f>
        <v>151.2321862625696</v>
      </c>
      <c r="I41" s="42" t="s">
        <v>51</v>
      </c>
      <c r="J41" s="10"/>
      <c r="K41" s="43">
        <v>52.84058560732592</v>
      </c>
    </row>
    <row r="42" spans="1:11">
      <c r="A42" s="11" t="s">
        <v>30</v>
      </c>
      <c r="B42" s="12">
        <v>290447.5</v>
      </c>
      <c r="C42" s="26">
        <v>4.2340973842088498</v>
      </c>
      <c r="D42" s="10"/>
      <c r="E42" s="10"/>
      <c r="F42" s="11" t="s">
        <v>19</v>
      </c>
      <c r="G42" s="12">
        <v>43969619.309999906</v>
      </c>
      <c r="H42" s="27">
        <v>151.38577302266299</v>
      </c>
      <c r="I42" s="10"/>
      <c r="J42" s="10"/>
      <c r="K42" s="41"/>
    </row>
    <row r="43" spans="1:11">
      <c r="A43" s="10" t="s">
        <v>16</v>
      </c>
      <c r="B43" s="12">
        <v>324013.89999999997</v>
      </c>
      <c r="C43" s="26">
        <v>4.2200072280849685</v>
      </c>
      <c r="D43" s="10"/>
      <c r="E43" s="10" t="s">
        <v>19</v>
      </c>
      <c r="F43" s="10"/>
      <c r="G43" s="12">
        <v>51996111.68000935</v>
      </c>
      <c r="H43" s="27">
        <v>160.47494159975653</v>
      </c>
      <c r="I43" s="10"/>
      <c r="J43" s="10"/>
      <c r="K43" s="41"/>
    </row>
    <row r="44" spans="1:11">
      <c r="A44" s="11" t="s">
        <v>25</v>
      </c>
      <c r="B44" s="12">
        <v>123577.65</v>
      </c>
      <c r="C44" s="14">
        <v>4.2703110149772234</v>
      </c>
      <c r="D44" s="10"/>
      <c r="E44" s="28"/>
      <c r="F44" s="11" t="s">
        <v>19</v>
      </c>
      <c r="G44" s="12">
        <v>26500804.169999752</v>
      </c>
      <c r="H44" s="27">
        <v>214.44657808268528</v>
      </c>
      <c r="I44" s="42" t="s">
        <v>52</v>
      </c>
      <c r="J44" s="10"/>
      <c r="K44" s="43">
        <v>59.293987714789054</v>
      </c>
    </row>
    <row r="45" spans="1:11">
      <c r="A45" s="11" t="s">
        <v>26</v>
      </c>
      <c r="B45" s="12">
        <v>200436.25</v>
      </c>
      <c r="C45" s="14">
        <v>4.1889927595432459</v>
      </c>
      <c r="D45" s="10"/>
      <c r="E45" s="28"/>
      <c r="F45" s="11" t="s">
        <v>19</v>
      </c>
      <c r="G45" s="12">
        <v>25495307.510003179</v>
      </c>
      <c r="H45" s="27">
        <v>127.19908454684808</v>
      </c>
      <c r="I45" s="42" t="s">
        <v>53</v>
      </c>
      <c r="J45" s="10"/>
      <c r="K45" s="43">
        <v>29.088731700236526</v>
      </c>
    </row>
    <row r="46" spans="1:11">
      <c r="A46" s="10" t="s">
        <v>17</v>
      </c>
      <c r="B46" s="12">
        <v>152821.54999999999</v>
      </c>
      <c r="C46" s="14">
        <v>4.0691708728252003</v>
      </c>
      <c r="D46" s="10"/>
      <c r="E46" s="10" t="s">
        <v>19</v>
      </c>
      <c r="F46" s="10"/>
      <c r="G46" s="12">
        <v>31655031.979996286</v>
      </c>
      <c r="H46" s="20">
        <f t="shared" ref="H46:H47" si="2">G46/B46</f>
        <v>207.13722626158608</v>
      </c>
      <c r="I46" s="42" t="s">
        <v>54</v>
      </c>
      <c r="J46" s="10"/>
      <c r="K46" s="43">
        <v>40.923145508228977</v>
      </c>
    </row>
    <row r="47" spans="1:11">
      <c r="A47" s="10" t="s">
        <v>18</v>
      </c>
      <c r="B47" s="82">
        <v>28923.649999999998</v>
      </c>
      <c r="C47" s="84">
        <v>4.2672345986761702</v>
      </c>
      <c r="D47" s="10"/>
      <c r="E47" s="10" t="s">
        <v>19</v>
      </c>
      <c r="F47" s="10"/>
      <c r="G47" s="12">
        <v>6232210.7824285282</v>
      </c>
      <c r="H47" s="20">
        <f t="shared" si="2"/>
        <v>215.47110348896246</v>
      </c>
      <c r="I47" s="10"/>
    </row>
    <row r="48" spans="1:11">
      <c r="A48" s="11" t="s">
        <v>41</v>
      </c>
      <c r="B48" s="87">
        <f>B37+B43+B46+B47</f>
        <v>945103.24999999988</v>
      </c>
      <c r="C48" s="14"/>
      <c r="D48" s="10"/>
      <c r="E48" s="10"/>
      <c r="F48" s="10"/>
      <c r="G48" s="30">
        <f>G37+G43+G46+G47</f>
        <v>157567423.41244695</v>
      </c>
      <c r="H48" s="33">
        <f>G48/B48</f>
        <v>166.71979851137635</v>
      </c>
      <c r="I48" s="10"/>
    </row>
    <row r="49" spans="1:12">
      <c r="A49" s="11"/>
      <c r="B49" s="82" t="s">
        <v>110</v>
      </c>
      <c r="C49" s="83"/>
      <c r="D49" s="10"/>
      <c r="E49" s="10"/>
      <c r="F49" s="10"/>
      <c r="G49" s="10"/>
      <c r="H49" s="33"/>
      <c r="I49" s="10"/>
    </row>
    <row r="50" spans="1:12">
      <c r="A50" s="10"/>
      <c r="B50" s="82" t="s">
        <v>111</v>
      </c>
      <c r="C50" s="83"/>
      <c r="D50" s="10"/>
      <c r="E50" s="10"/>
      <c r="F50" s="10"/>
      <c r="G50" s="10"/>
      <c r="H50" s="20"/>
      <c r="I50" s="10"/>
    </row>
    <row r="51" spans="1:12">
      <c r="A51" s="10"/>
      <c r="B51" s="12"/>
      <c r="C51" s="14"/>
      <c r="D51" s="10"/>
      <c r="E51" s="10"/>
      <c r="F51" s="9"/>
      <c r="G51" s="12"/>
      <c r="H51" s="20"/>
      <c r="I51" s="10"/>
    </row>
    <row r="52" spans="1:12">
      <c r="A52" s="10"/>
      <c r="B52" s="12"/>
      <c r="C52" s="14"/>
      <c r="D52" s="10"/>
      <c r="E52" s="10"/>
      <c r="F52" s="10"/>
      <c r="G52" s="12"/>
      <c r="H52" s="20"/>
      <c r="I52" s="10"/>
    </row>
    <row r="53" spans="1:12" ht="20">
      <c r="A53" s="40" t="s">
        <v>44</v>
      </c>
      <c r="B53" s="15" t="s">
        <v>38</v>
      </c>
      <c r="C53" s="14"/>
      <c r="D53" s="10"/>
      <c r="E53" s="10"/>
      <c r="F53" s="10"/>
      <c r="G53" s="12"/>
      <c r="H53" s="20"/>
      <c r="I53" s="10"/>
    </row>
    <row r="54" spans="1:12" ht="20">
      <c r="A54" s="10"/>
      <c r="B54" s="21" t="s">
        <v>42</v>
      </c>
      <c r="C54" s="14"/>
      <c r="D54" s="10"/>
      <c r="E54" s="10"/>
      <c r="F54" s="10"/>
      <c r="G54" s="12"/>
      <c r="H54" s="20"/>
    </row>
    <row r="55" spans="1:12" ht="20">
      <c r="A55" s="10"/>
      <c r="B55" s="80" t="s">
        <v>92</v>
      </c>
      <c r="C55" s="14"/>
      <c r="D55" s="10"/>
      <c r="E55" s="10"/>
      <c r="F55" s="10"/>
      <c r="G55" s="12"/>
      <c r="H55" s="20"/>
    </row>
    <row r="56" spans="1:12" ht="20">
      <c r="A56" s="10"/>
      <c r="B56" s="80"/>
      <c r="C56" s="14"/>
      <c r="D56" s="10"/>
      <c r="E56" s="10"/>
      <c r="F56" s="10"/>
      <c r="G56" s="12"/>
      <c r="H56" s="20"/>
    </row>
    <row r="57" spans="1:12">
      <c r="A57" s="10"/>
      <c r="B57" s="12" t="s">
        <v>20</v>
      </c>
      <c r="C57" s="14"/>
      <c r="D57" s="10"/>
      <c r="E57" s="10"/>
      <c r="F57" s="10"/>
      <c r="G57" s="12"/>
      <c r="H57" s="20"/>
    </row>
    <row r="58" spans="1:12">
      <c r="A58" s="12"/>
      <c r="B58" s="12" t="s">
        <v>2</v>
      </c>
      <c r="C58" s="14" t="s">
        <v>3</v>
      </c>
      <c r="D58" s="10"/>
      <c r="E58" s="10" t="s">
        <v>4</v>
      </c>
      <c r="F58" s="10" t="s">
        <v>10</v>
      </c>
      <c r="G58" s="22" t="s">
        <v>12</v>
      </c>
      <c r="H58" s="23" t="s">
        <v>13</v>
      </c>
    </row>
    <row r="59" spans="1:12">
      <c r="A59" s="10"/>
      <c r="B59" s="12" t="s">
        <v>21</v>
      </c>
      <c r="C59" s="14" t="s">
        <v>22</v>
      </c>
      <c r="D59" s="10"/>
      <c r="E59" s="10"/>
      <c r="F59" s="10" t="s">
        <v>11</v>
      </c>
      <c r="G59" s="24" t="s">
        <v>5</v>
      </c>
      <c r="H59" s="25" t="s">
        <v>6</v>
      </c>
      <c r="K59" s="45" t="s">
        <v>55</v>
      </c>
      <c r="L59" s="7" t="s">
        <v>58</v>
      </c>
    </row>
    <row r="60" spans="1:12">
      <c r="A60" s="10"/>
      <c r="B60" s="12" t="s">
        <v>23</v>
      </c>
      <c r="C60" s="14" t="s">
        <v>24</v>
      </c>
      <c r="D60" s="10"/>
      <c r="E60" s="10"/>
      <c r="F60" s="10"/>
      <c r="G60" s="22" t="s">
        <v>31</v>
      </c>
      <c r="H60" s="23" t="s">
        <v>7</v>
      </c>
      <c r="I60" s="10"/>
      <c r="J60" s="10"/>
      <c r="K60" s="41" t="s">
        <v>56</v>
      </c>
      <c r="L60" s="7" t="s">
        <v>60</v>
      </c>
    </row>
    <row r="61" spans="1:12">
      <c r="A61" s="11" t="s">
        <v>14</v>
      </c>
      <c r="B61" s="22" t="s">
        <v>0</v>
      </c>
      <c r="C61" s="13" t="s">
        <v>1</v>
      </c>
      <c r="D61" s="10"/>
      <c r="E61" s="10"/>
      <c r="F61" s="10"/>
      <c r="G61" s="12" t="s">
        <v>8</v>
      </c>
      <c r="H61" s="20" t="s">
        <v>9</v>
      </c>
      <c r="I61" s="10"/>
      <c r="J61" s="10"/>
      <c r="K61" s="41" t="s">
        <v>57</v>
      </c>
      <c r="L61" s="7" t="s">
        <v>59</v>
      </c>
    </row>
    <row r="62" spans="1:12">
      <c r="A62" s="10" t="s">
        <v>36</v>
      </c>
      <c r="B62" s="12">
        <v>439344.14999999997</v>
      </c>
      <c r="C62" s="26">
        <v>4.1916911833240524</v>
      </c>
      <c r="D62" s="10"/>
      <c r="E62" s="10" t="s">
        <v>19</v>
      </c>
      <c r="F62" s="10"/>
      <c r="G62" s="34">
        <v>61655555.569997482</v>
      </c>
      <c r="H62" s="36">
        <f t="shared" ref="H62:H72" si="3">G62/B62</f>
        <v>140.33544220401589</v>
      </c>
      <c r="I62" s="10"/>
      <c r="J62" s="10"/>
      <c r="K62" s="44">
        <v>50</v>
      </c>
      <c r="L62" s="8">
        <f t="shared" ref="L62:L73" si="4">100*H62/H12</f>
        <v>121.37701354143773</v>
      </c>
    </row>
    <row r="63" spans="1:12">
      <c r="A63" s="10" t="s">
        <v>27</v>
      </c>
      <c r="B63" s="12">
        <f>B62-B64</f>
        <v>17420.149999999965</v>
      </c>
      <c r="C63" s="14">
        <v>4.3828192524174581</v>
      </c>
      <c r="D63" s="10"/>
      <c r="E63" s="10" t="s">
        <v>19</v>
      </c>
      <c r="F63" s="10"/>
      <c r="G63" s="34">
        <v>2547674.4499999974</v>
      </c>
      <c r="H63" s="36">
        <f t="shared" si="3"/>
        <v>146.24870910985283</v>
      </c>
      <c r="I63" s="10"/>
      <c r="J63" s="10"/>
      <c r="K63" s="44">
        <v>50</v>
      </c>
      <c r="L63" s="8">
        <f t="shared" si="4"/>
        <v>116.24579445987551</v>
      </c>
    </row>
    <row r="64" spans="1:12">
      <c r="A64" s="10" t="s">
        <v>15</v>
      </c>
      <c r="B64" s="12">
        <v>421924</v>
      </c>
      <c r="C64" s="26">
        <v>4.1837999999999997</v>
      </c>
      <c r="D64" s="10"/>
      <c r="E64" s="10" t="s">
        <v>19</v>
      </c>
      <c r="F64" s="10"/>
      <c r="G64" s="34">
        <f>G62-G63</f>
        <v>59107881.119997486</v>
      </c>
      <c r="H64" s="36">
        <f t="shared" si="3"/>
        <v>140.09129871729857</v>
      </c>
      <c r="I64" s="10"/>
      <c r="J64" s="10"/>
      <c r="K64" s="44">
        <v>50</v>
      </c>
      <c r="L64" s="8">
        <f t="shared" si="4"/>
        <v>121.34443200692772</v>
      </c>
    </row>
    <row r="65" spans="1:12">
      <c r="A65" s="11" t="s">
        <v>28</v>
      </c>
      <c r="B65" s="12">
        <v>148896.65</v>
      </c>
      <c r="C65" s="26">
        <v>4.1089708868533981</v>
      </c>
      <c r="D65" s="10"/>
      <c r="E65" s="10"/>
      <c r="F65" s="11" t="s">
        <v>19</v>
      </c>
      <c r="G65" s="34">
        <v>20047976.769996747</v>
      </c>
      <c r="H65" s="36">
        <f t="shared" si="3"/>
        <v>134.64357169887131</v>
      </c>
      <c r="I65" s="42" t="s">
        <v>50</v>
      </c>
      <c r="J65" s="10"/>
      <c r="K65" s="44">
        <v>50</v>
      </c>
      <c r="L65" s="8">
        <f t="shared" si="4"/>
        <v>117.42455376663348</v>
      </c>
    </row>
    <row r="66" spans="1:12">
      <c r="A66" s="11" t="s">
        <v>29</v>
      </c>
      <c r="B66" s="12">
        <f>B67-B63</f>
        <v>273027.35000000003</v>
      </c>
      <c r="C66" s="14">
        <v>4.2246083815412634</v>
      </c>
      <c r="D66" s="10"/>
      <c r="E66" s="10"/>
      <c r="F66" s="11" t="s">
        <v>19</v>
      </c>
      <c r="G66" s="34">
        <f>G64-G65</f>
        <v>39059904.350000739</v>
      </c>
      <c r="H66" s="36">
        <f t="shared" si="3"/>
        <v>143.06224028472141</v>
      </c>
      <c r="I66" s="42" t="s">
        <v>51</v>
      </c>
      <c r="J66" s="10"/>
      <c r="K66" s="44">
        <v>50</v>
      </c>
      <c r="L66" s="8">
        <f t="shared" si="4"/>
        <v>123.40632286554401</v>
      </c>
    </row>
    <row r="67" spans="1:12">
      <c r="A67" s="11" t="s">
        <v>30</v>
      </c>
      <c r="B67" s="12">
        <v>290447.5</v>
      </c>
      <c r="C67" s="26">
        <v>4.2340973842088498</v>
      </c>
      <c r="D67" s="10"/>
      <c r="E67" s="10"/>
      <c r="F67" s="11" t="s">
        <v>19</v>
      </c>
      <c r="G67" s="34">
        <f>G62-G65</f>
        <v>41607578.800000735</v>
      </c>
      <c r="H67" s="36">
        <f t="shared" si="3"/>
        <v>143.25335490923743</v>
      </c>
      <c r="I67" s="10"/>
      <c r="J67" s="10"/>
      <c r="K67" s="44">
        <v>50</v>
      </c>
      <c r="L67" s="8">
        <f t="shared" si="4"/>
        <v>123.2961571931108</v>
      </c>
    </row>
    <row r="68" spans="1:12">
      <c r="A68" s="10" t="s">
        <v>16</v>
      </c>
      <c r="B68" s="12">
        <v>324013.89999999997</v>
      </c>
      <c r="C68" s="26">
        <v>4.2200072280849685</v>
      </c>
      <c r="D68" s="10"/>
      <c r="E68" s="10" t="s">
        <v>19</v>
      </c>
      <c r="F68" s="10"/>
      <c r="G68" s="34">
        <v>66141540.720006816</v>
      </c>
      <c r="H68" s="36">
        <f t="shared" si="3"/>
        <v>204.13180027155261</v>
      </c>
      <c r="I68" s="10"/>
      <c r="J68" s="10"/>
      <c r="K68" s="44">
        <v>50</v>
      </c>
      <c r="L68" s="8">
        <f t="shared" si="4"/>
        <v>154.13063323058267</v>
      </c>
    </row>
    <row r="69" spans="1:12">
      <c r="A69" s="11" t="s">
        <v>25</v>
      </c>
      <c r="B69" s="12">
        <v>123577.65</v>
      </c>
      <c r="C69" s="14">
        <v>4.2703110149772234</v>
      </c>
      <c r="D69" s="10"/>
      <c r="E69" s="28"/>
      <c r="F69" s="11" t="s">
        <v>19</v>
      </c>
      <c r="G69" s="34">
        <v>22318893.780000143</v>
      </c>
      <c r="H69" s="36">
        <f t="shared" si="3"/>
        <v>180.60623243766284</v>
      </c>
      <c r="I69" s="42" t="s">
        <v>52</v>
      </c>
      <c r="J69" s="10"/>
      <c r="K69" s="44">
        <v>50</v>
      </c>
      <c r="L69" s="8">
        <f t="shared" si="4"/>
        <v>147.1102881495016</v>
      </c>
    </row>
    <row r="70" spans="1:12">
      <c r="A70" s="11" t="s">
        <v>26</v>
      </c>
      <c r="B70" s="12">
        <v>200436.25</v>
      </c>
      <c r="C70" s="14">
        <v>4.1889927595432459</v>
      </c>
      <c r="D70" s="10"/>
      <c r="E70" s="28"/>
      <c r="F70" s="11" t="s">
        <v>19</v>
      </c>
      <c r="G70" s="34">
        <v>43822646.940000251</v>
      </c>
      <c r="H70" s="36">
        <f t="shared" si="3"/>
        <v>218.63633419603616</v>
      </c>
      <c r="I70" s="42" t="s">
        <v>53</v>
      </c>
      <c r="J70" s="10"/>
      <c r="K70" s="44">
        <v>50</v>
      </c>
      <c r="L70" s="8">
        <f t="shared" si="4"/>
        <v>156.9930980732573</v>
      </c>
    </row>
    <row r="71" spans="1:12">
      <c r="A71" s="10" t="s">
        <v>17</v>
      </c>
      <c r="B71" s="12">
        <v>152821.54999999999</v>
      </c>
      <c r="C71" s="14">
        <v>4.0691708728252003</v>
      </c>
      <c r="D71" s="10"/>
      <c r="E71" s="10" t="s">
        <v>19</v>
      </c>
      <c r="F71" s="10"/>
      <c r="G71" s="34">
        <v>38677412.759998977</v>
      </c>
      <c r="H71" s="36">
        <f t="shared" si="3"/>
        <v>253.08873493299197</v>
      </c>
      <c r="I71" s="42" t="s">
        <v>54</v>
      </c>
      <c r="J71" s="10"/>
      <c r="K71" s="44">
        <v>50</v>
      </c>
      <c r="L71" s="8">
        <f t="shared" si="4"/>
        <v>123.98927436843096</v>
      </c>
    </row>
    <row r="72" spans="1:12">
      <c r="A72" s="10" t="s">
        <v>18</v>
      </c>
      <c r="B72" s="82">
        <v>28923.649999999998</v>
      </c>
      <c r="C72" s="83">
        <v>4.2672345986761702</v>
      </c>
      <c r="D72" s="10"/>
      <c r="E72" s="10" t="s">
        <v>19</v>
      </c>
      <c r="F72" s="10"/>
      <c r="G72" s="34">
        <v>5239195.1199999535</v>
      </c>
      <c r="H72" s="36">
        <f t="shared" si="3"/>
        <v>181.13879541482331</v>
      </c>
      <c r="I72" s="10"/>
      <c r="J72" s="10"/>
      <c r="K72" s="44">
        <v>50</v>
      </c>
      <c r="L72" s="8">
        <f t="shared" si="4"/>
        <v>146.38128016777523</v>
      </c>
    </row>
    <row r="73" spans="1:12">
      <c r="A73" s="29" t="s">
        <v>45</v>
      </c>
      <c r="B73" s="30">
        <f>B62+B68+B71+B72</f>
        <v>945103.24999999988</v>
      </c>
      <c r="C73" s="31"/>
      <c r="D73" s="32"/>
      <c r="E73" s="32"/>
      <c r="F73" s="32"/>
      <c r="G73" s="30">
        <f>G62+G68+G71+G72</f>
        <v>171713704.17000324</v>
      </c>
      <c r="H73" s="33">
        <f>G73/B73</f>
        <v>181.68777238889322</v>
      </c>
      <c r="I73" s="10"/>
      <c r="J73" s="10"/>
      <c r="K73" s="44">
        <v>50</v>
      </c>
      <c r="L73" s="8">
        <f t="shared" si="4"/>
        <v>137.93106753464022</v>
      </c>
    </row>
    <row r="74" spans="1:12">
      <c r="A74" s="29"/>
      <c r="B74" s="30"/>
      <c r="C74" s="31"/>
      <c r="D74" s="32"/>
      <c r="E74" s="32"/>
      <c r="F74" s="9" t="s">
        <v>109</v>
      </c>
      <c r="G74" s="67"/>
      <c r="H74" s="33"/>
      <c r="I74" s="10"/>
      <c r="J74" s="10"/>
      <c r="K74" s="44"/>
      <c r="L74" s="8"/>
    </row>
    <row r="75" spans="1:12">
      <c r="A75" s="10"/>
      <c r="B75" s="82" t="s">
        <v>110</v>
      </c>
      <c r="C75" s="83"/>
      <c r="D75" s="10"/>
      <c r="E75" s="10"/>
      <c r="F75" s="9" t="s">
        <v>107</v>
      </c>
      <c r="G75" s="12">
        <v>114000000</v>
      </c>
      <c r="H75" s="33"/>
    </row>
    <row r="76" spans="1:12">
      <c r="A76" s="10"/>
      <c r="B76" s="82" t="s">
        <v>111</v>
      </c>
      <c r="C76" s="83"/>
      <c r="D76" s="10"/>
      <c r="E76" s="10"/>
      <c r="F76" s="10"/>
      <c r="G76" s="12"/>
      <c r="H76" s="33"/>
    </row>
    <row r="77" spans="1:12">
      <c r="A77" s="10"/>
      <c r="B77" s="12"/>
      <c r="C77" s="14"/>
      <c r="D77" s="10"/>
      <c r="E77" s="10"/>
      <c r="F77" s="10"/>
      <c r="G77" s="12"/>
      <c r="H77" s="20"/>
    </row>
    <row r="78" spans="1:12">
      <c r="A78" s="10"/>
      <c r="B78" s="12"/>
      <c r="C78" s="14"/>
      <c r="D78" s="10"/>
      <c r="E78" s="10"/>
      <c r="F78" s="10"/>
      <c r="G78" s="12"/>
      <c r="H78" s="20"/>
    </row>
    <row r="79" spans="1:12">
      <c r="A79" s="10"/>
      <c r="B79" s="12"/>
      <c r="C79" s="14"/>
      <c r="D79" s="10"/>
      <c r="E79" s="10"/>
      <c r="F79" s="10"/>
      <c r="G79" s="12"/>
      <c r="H79" s="20"/>
      <c r="I79" s="10"/>
    </row>
    <row r="80" spans="1:12">
      <c r="A80" s="10"/>
      <c r="B80" s="12"/>
      <c r="C80" s="14"/>
      <c r="D80" s="10"/>
      <c r="E80" s="10"/>
      <c r="F80" s="10"/>
      <c r="G80" s="12"/>
      <c r="H80" s="20"/>
      <c r="I80" s="10"/>
    </row>
    <row r="81" spans="1:9">
      <c r="A81" s="10"/>
      <c r="B81" s="12"/>
      <c r="C81" s="14"/>
      <c r="D81" s="10"/>
      <c r="E81" s="10"/>
      <c r="F81" s="10"/>
      <c r="G81" s="12"/>
      <c r="H81" s="20"/>
      <c r="I81" s="10"/>
    </row>
    <row r="82" spans="1:9">
      <c r="A82" s="10"/>
      <c r="B82" s="12"/>
      <c r="C82" s="14"/>
      <c r="D82" s="10"/>
      <c r="E82" s="10"/>
      <c r="F82" s="10"/>
      <c r="G82" s="12"/>
      <c r="H82" s="20"/>
      <c r="I82" s="10"/>
    </row>
    <row r="83" spans="1:9">
      <c r="A83" s="10"/>
      <c r="B83" s="12"/>
      <c r="C83" s="14"/>
      <c r="D83" s="10"/>
      <c r="E83" s="10"/>
      <c r="F83" s="10"/>
      <c r="G83" s="12"/>
      <c r="H83" s="20"/>
      <c r="I83" s="10"/>
    </row>
    <row r="84" spans="1:9">
      <c r="A84" s="10"/>
      <c r="B84" s="12"/>
      <c r="C84" s="14"/>
      <c r="D84" s="10"/>
      <c r="E84" s="10"/>
      <c r="F84" s="10"/>
      <c r="G84" s="12"/>
      <c r="H84" s="20"/>
      <c r="I84" s="10"/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A23" workbookViewId="0">
      <selection activeCell="H33" sqref="H33:H40"/>
    </sheetView>
  </sheetViews>
  <sheetFormatPr baseColWidth="10" defaultRowHeight="13" x14ac:dyDescent="0"/>
  <cols>
    <col min="1" max="1" width="22.85546875" customWidth="1"/>
    <col min="4" max="4" width="10" customWidth="1"/>
    <col min="5" max="5" width="8.7109375" customWidth="1"/>
    <col min="7" max="7" width="3.7109375" customWidth="1"/>
    <col min="8" max="10" width="10.7109375" style="50"/>
  </cols>
  <sheetData>
    <row r="1" spans="1:12" ht="17">
      <c r="A1" s="49" t="s">
        <v>66</v>
      </c>
      <c r="B1" s="48" t="s">
        <v>67</v>
      </c>
      <c r="C1" s="12"/>
      <c r="D1" s="3"/>
      <c r="E1" s="8"/>
      <c r="F1" s="7"/>
      <c r="G1" s="7"/>
    </row>
    <row r="2" spans="1:12" ht="15">
      <c r="A2" s="7"/>
      <c r="B2" s="3"/>
      <c r="C2" s="4"/>
      <c r="D2" s="3"/>
      <c r="E2" s="4"/>
      <c r="F2" s="7"/>
      <c r="G2" s="7"/>
    </row>
    <row r="3" spans="1:12" ht="15">
      <c r="A3" s="51"/>
      <c r="B3" s="52" t="s">
        <v>65</v>
      </c>
      <c r="C3" s="53"/>
      <c r="D3" s="54"/>
      <c r="E3" s="53"/>
      <c r="F3" s="51"/>
      <c r="G3" s="7"/>
      <c r="H3" s="3"/>
      <c r="I3" s="3"/>
    </row>
    <row r="4" spans="1:12">
      <c r="A4" s="51"/>
      <c r="B4" s="55" t="s">
        <v>63</v>
      </c>
      <c r="C4" s="74" t="s">
        <v>72</v>
      </c>
      <c r="E4" s="51"/>
      <c r="F4" s="57" t="s">
        <v>55</v>
      </c>
    </row>
    <row r="5" spans="1:12">
      <c r="A5" s="51"/>
      <c r="B5" s="58" t="s">
        <v>64</v>
      </c>
      <c r="C5" s="59" t="s">
        <v>73</v>
      </c>
      <c r="D5" s="58" t="s">
        <v>75</v>
      </c>
      <c r="E5" s="60" t="s">
        <v>76</v>
      </c>
      <c r="F5" s="61" t="s">
        <v>56</v>
      </c>
      <c r="I5" s="76" t="s">
        <v>83</v>
      </c>
      <c r="J5" s="77"/>
    </row>
    <row r="6" spans="1:12">
      <c r="A6" s="60" t="s">
        <v>14</v>
      </c>
      <c r="B6" s="58" t="s">
        <v>62</v>
      </c>
      <c r="C6" s="59" t="s">
        <v>74</v>
      </c>
      <c r="D6" s="58" t="s">
        <v>61</v>
      </c>
      <c r="E6" s="60" t="s">
        <v>77</v>
      </c>
      <c r="F6" s="61" t="s">
        <v>57</v>
      </c>
      <c r="I6" s="78" t="s">
        <v>84</v>
      </c>
      <c r="J6" s="78" t="s">
        <v>73</v>
      </c>
    </row>
    <row r="7" spans="1:12">
      <c r="A7" s="62" t="s">
        <v>32</v>
      </c>
      <c r="B7" s="63">
        <v>44292824.869985528</v>
      </c>
      <c r="C7" s="64">
        <v>1605622.6149466871</v>
      </c>
      <c r="D7" s="54">
        <v>383091.44999999995</v>
      </c>
      <c r="E7" s="54">
        <v>1094547</v>
      </c>
      <c r="F7" s="65">
        <v>50</v>
      </c>
      <c r="I7" s="75">
        <f>B7/E7</f>
        <v>40.466809438046539</v>
      </c>
      <c r="J7" s="75">
        <f>I7*100/F7</f>
        <v>80.933618876093078</v>
      </c>
    </row>
    <row r="8" spans="1:12">
      <c r="A8" s="62" t="s">
        <v>27</v>
      </c>
      <c r="B8" s="63">
        <v>791545.51999999746</v>
      </c>
      <c r="C8" s="64">
        <v>26818</v>
      </c>
      <c r="D8" s="54">
        <v>6291.5999999999995</v>
      </c>
      <c r="E8" s="54">
        <v>17976</v>
      </c>
      <c r="F8" s="65">
        <v>50</v>
      </c>
      <c r="I8" s="75">
        <f t="shared" ref="I8:I18" si="0">B8/E8</f>
        <v>44.033462394303378</v>
      </c>
      <c r="J8" s="75">
        <f t="shared" ref="J8:J18" si="1">I8*100/F8</f>
        <v>88.066924788606755</v>
      </c>
    </row>
    <row r="9" spans="1:12">
      <c r="A9" s="59" t="s">
        <v>34</v>
      </c>
      <c r="B9" s="63">
        <v>43501279.349982575</v>
      </c>
      <c r="C9" s="64">
        <v>1578721</v>
      </c>
      <c r="D9" s="54">
        <v>376799.85</v>
      </c>
      <c r="E9" s="54">
        <v>1076571</v>
      </c>
      <c r="F9" s="65">
        <v>50</v>
      </c>
      <c r="I9" s="75">
        <f t="shared" si="0"/>
        <v>40.407255396980389</v>
      </c>
      <c r="J9" s="75">
        <f t="shared" si="1"/>
        <v>80.814510793960778</v>
      </c>
    </row>
    <row r="10" spans="1:12">
      <c r="A10" s="59" t="s">
        <v>28</v>
      </c>
      <c r="B10" s="63">
        <v>16357149.180001313</v>
      </c>
      <c r="C10" s="64">
        <v>587133</v>
      </c>
      <c r="D10" s="54">
        <v>142653</v>
      </c>
      <c r="E10" s="54">
        <v>407554</v>
      </c>
      <c r="F10" s="65">
        <v>50</v>
      </c>
      <c r="I10" s="75">
        <f t="shared" si="0"/>
        <v>40.134924893391585</v>
      </c>
      <c r="J10" s="75">
        <f t="shared" si="1"/>
        <v>80.269849786783169</v>
      </c>
    </row>
    <row r="11" spans="1:12">
      <c r="A11" s="59" t="s">
        <v>29</v>
      </c>
      <c r="B11" s="63">
        <v>27144130.169981264</v>
      </c>
      <c r="C11" s="64">
        <v>991588</v>
      </c>
      <c r="D11" s="54">
        <v>234146.84999999998</v>
      </c>
      <c r="E11" s="54">
        <v>669017</v>
      </c>
      <c r="F11" s="65">
        <v>50</v>
      </c>
      <c r="I11" s="75">
        <f t="shared" si="0"/>
        <v>40.57315459843511</v>
      </c>
      <c r="J11" s="75">
        <f t="shared" si="1"/>
        <v>81.14630919687022</v>
      </c>
    </row>
    <row r="12" spans="1:12">
      <c r="A12" s="59" t="s">
        <v>30</v>
      </c>
      <c r="B12" s="63">
        <v>27935675.689981259</v>
      </c>
      <c r="C12" s="64">
        <v>1018406</v>
      </c>
      <c r="D12" s="54">
        <v>240438.44999999998</v>
      </c>
      <c r="E12" s="54">
        <v>686993</v>
      </c>
      <c r="F12" s="65">
        <v>50</v>
      </c>
      <c r="I12" s="75">
        <f t="shared" si="0"/>
        <v>40.663697723239189</v>
      </c>
      <c r="J12" s="75">
        <f t="shared" si="1"/>
        <v>81.327395446478377</v>
      </c>
    </row>
    <row r="13" spans="1:12">
      <c r="A13" s="62" t="s">
        <v>69</v>
      </c>
      <c r="B13" s="63">
        <v>33907314.230000049</v>
      </c>
      <c r="C13" s="64">
        <v>1082365</v>
      </c>
      <c r="D13" s="54">
        <v>256018.69999999998</v>
      </c>
      <c r="E13" s="54">
        <v>731482</v>
      </c>
      <c r="F13" s="65">
        <v>50</v>
      </c>
      <c r="I13" s="75">
        <f t="shared" si="0"/>
        <v>46.354270139251611</v>
      </c>
      <c r="J13" s="75">
        <f t="shared" si="1"/>
        <v>92.708540278503222</v>
      </c>
    </row>
    <row r="14" spans="1:12">
      <c r="A14" s="60" t="s">
        <v>79</v>
      </c>
      <c r="B14" s="63">
        <v>13002923.479999458</v>
      </c>
      <c r="C14" s="64">
        <v>453085.99999999994</v>
      </c>
      <c r="D14" s="54">
        <v>105913.5</v>
      </c>
      <c r="E14" s="54">
        <v>302631</v>
      </c>
      <c r="F14" s="65">
        <v>50</v>
      </c>
      <c r="I14" s="75">
        <f t="shared" si="0"/>
        <v>42.966264130242635</v>
      </c>
      <c r="J14" s="75">
        <f t="shared" si="1"/>
        <v>85.93252826048527</v>
      </c>
    </row>
    <row r="15" spans="1:12">
      <c r="A15" s="60" t="s">
        <v>78</v>
      </c>
      <c r="B15" s="63">
        <v>20904390.74999899</v>
      </c>
      <c r="C15" s="64">
        <v>629279.00000000012</v>
      </c>
      <c r="D15" s="54">
        <v>150105.19999999998</v>
      </c>
      <c r="E15" s="54">
        <v>428872</v>
      </c>
      <c r="F15" s="65">
        <v>50</v>
      </c>
      <c r="I15" s="75">
        <f t="shared" si="0"/>
        <v>48.742726850899544</v>
      </c>
      <c r="J15" s="75">
        <f t="shared" si="1"/>
        <v>97.485453701799088</v>
      </c>
    </row>
    <row r="16" spans="1:12">
      <c r="A16" s="51" t="s">
        <v>70</v>
      </c>
      <c r="B16" s="63">
        <v>17339027.200000729</v>
      </c>
      <c r="C16" s="64">
        <v>338925</v>
      </c>
      <c r="D16" s="54">
        <v>84944.65</v>
      </c>
      <c r="E16" s="54">
        <v>242699</v>
      </c>
      <c r="F16" s="65">
        <v>50</v>
      </c>
      <c r="I16" s="75">
        <f t="shared" si="0"/>
        <v>71.442516038388007</v>
      </c>
      <c r="J16" s="75">
        <f t="shared" si="1"/>
        <v>142.88503207677601</v>
      </c>
      <c r="L16" t="s">
        <v>85</v>
      </c>
    </row>
    <row r="17" spans="1:13">
      <c r="A17" s="51" t="s">
        <v>71</v>
      </c>
      <c r="B17" s="63">
        <v>2544323.2099999255</v>
      </c>
      <c r="C17" s="64">
        <v>89315.999999999985</v>
      </c>
      <c r="D17" s="54">
        <v>20561.099999999999</v>
      </c>
      <c r="E17" s="54">
        <v>58761</v>
      </c>
      <c r="F17" s="65">
        <v>50</v>
      </c>
      <c r="I17" s="75">
        <f t="shared" si="0"/>
        <v>43.299521961844171</v>
      </c>
      <c r="J17" s="75">
        <f t="shared" si="1"/>
        <v>86.599043923688356</v>
      </c>
      <c r="L17" t="s">
        <v>86</v>
      </c>
      <c r="M17" t="s">
        <v>87</v>
      </c>
    </row>
    <row r="18" spans="1:13">
      <c r="A18" s="66" t="s">
        <v>37</v>
      </c>
      <c r="B18" s="67">
        <v>98083489.509986222</v>
      </c>
      <c r="C18" s="68">
        <v>3116228.6149466871</v>
      </c>
      <c r="D18" s="68">
        <v>744615.89999999991</v>
      </c>
      <c r="E18" s="68">
        <f>E7+E13+E16+E17</f>
        <v>2127489</v>
      </c>
      <c r="F18" s="69">
        <v>50</v>
      </c>
      <c r="I18" s="75">
        <f t="shared" si="0"/>
        <v>46.102936142084033</v>
      </c>
      <c r="J18" s="75">
        <f t="shared" si="1"/>
        <v>92.205872284168066</v>
      </c>
      <c r="L18" s="50">
        <v>1100</v>
      </c>
      <c r="M18" s="50">
        <v>377</v>
      </c>
    </row>
    <row r="19" spans="1:13" ht="15">
      <c r="A19" s="9" t="s">
        <v>109</v>
      </c>
      <c r="B19" s="67"/>
      <c r="C19" s="68"/>
      <c r="D19" s="68"/>
      <c r="E19" s="68"/>
      <c r="F19" s="69"/>
      <c r="I19" s="75"/>
      <c r="J19" s="75"/>
      <c r="L19" s="50"/>
      <c r="M19" s="50"/>
    </row>
    <row r="20" spans="1:13" ht="15">
      <c r="A20" s="9" t="s">
        <v>108</v>
      </c>
      <c r="B20" s="3">
        <v>94400000</v>
      </c>
      <c r="C20" s="68"/>
      <c r="D20" s="68"/>
      <c r="E20" s="68"/>
      <c r="F20" s="69"/>
      <c r="I20" s="75"/>
      <c r="J20" s="75"/>
      <c r="L20" s="50"/>
      <c r="M20" s="50"/>
    </row>
    <row r="21" spans="1:13" ht="14">
      <c r="A21" s="51"/>
      <c r="B21" s="54"/>
      <c r="C21" s="53"/>
      <c r="D21" s="56"/>
      <c r="E21" s="56"/>
      <c r="F21" s="56"/>
      <c r="L21" s="50"/>
      <c r="M21" s="50"/>
    </row>
    <row r="22" spans="1:13" ht="15">
      <c r="A22" s="51"/>
      <c r="B22" s="70" t="s">
        <v>68</v>
      </c>
      <c r="C22" s="71"/>
      <c r="D22" s="63"/>
      <c r="E22" s="72"/>
      <c r="F22" s="51"/>
      <c r="G22" s="7"/>
      <c r="L22" s="50"/>
      <c r="M22" s="50"/>
    </row>
    <row r="23" spans="1:13">
      <c r="A23" s="51"/>
      <c r="B23" s="55" t="s">
        <v>63</v>
      </c>
      <c r="C23" s="74" t="s">
        <v>72</v>
      </c>
      <c r="E23" s="54"/>
      <c r="F23" s="57" t="s">
        <v>55</v>
      </c>
      <c r="H23"/>
      <c r="I23"/>
      <c r="J23"/>
      <c r="L23" s="50"/>
      <c r="M23" s="50"/>
    </row>
    <row r="24" spans="1:13">
      <c r="A24" s="51"/>
      <c r="B24" s="58" t="s">
        <v>64</v>
      </c>
      <c r="C24" s="64" t="s">
        <v>73</v>
      </c>
      <c r="D24" s="58" t="s">
        <v>75</v>
      </c>
      <c r="E24" s="58" t="s">
        <v>80</v>
      </c>
      <c r="F24" s="61" t="s">
        <v>56</v>
      </c>
      <c r="H24"/>
      <c r="I24"/>
      <c r="J24"/>
      <c r="L24" s="50"/>
      <c r="M24" s="50"/>
    </row>
    <row r="25" spans="1:13">
      <c r="A25" s="60" t="s">
        <v>14</v>
      </c>
      <c r="B25" s="58" t="s">
        <v>62</v>
      </c>
      <c r="C25" s="64" t="s">
        <v>74</v>
      </c>
      <c r="D25" s="58" t="s">
        <v>61</v>
      </c>
      <c r="E25" s="58" t="s">
        <v>77</v>
      </c>
      <c r="F25" s="61" t="s">
        <v>57</v>
      </c>
      <c r="H25"/>
      <c r="I25"/>
      <c r="J25"/>
      <c r="L25" s="50"/>
      <c r="M25" s="50"/>
    </row>
    <row r="26" spans="1:13">
      <c r="A26" s="62" t="s">
        <v>36</v>
      </c>
      <c r="B26" s="63">
        <v>67684068.970012784</v>
      </c>
      <c r="C26" s="54">
        <v>1841594.9999999998</v>
      </c>
      <c r="D26" s="63">
        <v>439344.14999999997</v>
      </c>
      <c r="E26" s="54">
        <v>1255148</v>
      </c>
      <c r="F26" s="65">
        <v>54.799061809055544</v>
      </c>
      <c r="H26"/>
      <c r="I26" s="75">
        <f>B26/E26</f>
        <v>53.925169756883477</v>
      </c>
      <c r="J26" s="75">
        <f>I26*100/F26</f>
        <v>98.405279172083098</v>
      </c>
      <c r="L26" s="50"/>
      <c r="M26" s="50"/>
    </row>
    <row r="27" spans="1:13">
      <c r="A27" s="62" t="s">
        <v>27</v>
      </c>
      <c r="B27" s="63">
        <v>2679096.2600241154</v>
      </c>
      <c r="C27" s="54">
        <v>76349.368799999822</v>
      </c>
      <c r="D27" s="63">
        <v>17420.149999999965</v>
      </c>
      <c r="E27" s="54">
        <v>49772</v>
      </c>
      <c r="F27" s="65">
        <v>52.84058560732592</v>
      </c>
      <c r="H27"/>
      <c r="I27" s="75">
        <f t="shared" ref="I27:I37" si="2">B27/E27</f>
        <v>53.827378044364615</v>
      </c>
      <c r="J27" s="75">
        <f t="shared" ref="J27:J36" si="3">I27*100/F27</f>
        <v>101.86748959288953</v>
      </c>
      <c r="L27" s="50"/>
      <c r="M27" s="50"/>
    </row>
    <row r="28" spans="1:13">
      <c r="A28" s="62" t="s">
        <v>15</v>
      </c>
      <c r="B28" s="63">
        <v>64991765.360011198</v>
      </c>
      <c r="C28" s="54">
        <v>1765245.6311999999</v>
      </c>
      <c r="D28" s="63">
        <v>421924</v>
      </c>
      <c r="E28" s="54">
        <v>1205376</v>
      </c>
      <c r="F28" s="65">
        <v>54.879930581548514</v>
      </c>
      <c r="H28"/>
      <c r="I28" s="75">
        <f t="shared" si="2"/>
        <v>53.918250703524208</v>
      </c>
      <c r="J28" s="75">
        <f t="shared" si="3"/>
        <v>98.247665644191542</v>
      </c>
      <c r="L28" s="50"/>
      <c r="M28" s="50"/>
    </row>
    <row r="29" spans="1:13">
      <c r="A29" s="59" t="s">
        <v>28</v>
      </c>
      <c r="B29" s="63">
        <v>23714449.660000093</v>
      </c>
      <c r="C29" s="54">
        <v>611812</v>
      </c>
      <c r="D29" s="63">
        <v>148896.65</v>
      </c>
      <c r="E29" s="54">
        <v>425386</v>
      </c>
      <c r="F29" s="65">
        <v>58.619284219053966</v>
      </c>
      <c r="H29"/>
      <c r="I29" s="75">
        <f t="shared" si="2"/>
        <v>55.748072715134242</v>
      </c>
      <c r="J29" s="75">
        <f t="shared" si="3"/>
        <v>95.101933532333291</v>
      </c>
      <c r="L29" s="50"/>
      <c r="M29" s="50"/>
    </row>
    <row r="30" spans="1:13">
      <c r="A30" s="59" t="s">
        <v>29</v>
      </c>
      <c r="B30" s="63">
        <v>41290523.04997579</v>
      </c>
      <c r="C30" s="54">
        <v>1153433.6312000002</v>
      </c>
      <c r="D30" s="63">
        <v>273027.35000000003</v>
      </c>
      <c r="E30" s="54">
        <v>779990</v>
      </c>
      <c r="F30" s="65">
        <v>52.84058560732592</v>
      </c>
      <c r="H30"/>
      <c r="I30" s="75">
        <f t="shared" si="2"/>
        <v>52.937246695439413</v>
      </c>
      <c r="J30" s="75">
        <f t="shared" si="3"/>
        <v>100.18292963070435</v>
      </c>
      <c r="L30" s="50"/>
      <c r="M30" s="50"/>
    </row>
    <row r="31" spans="1:13">
      <c r="A31" s="59" t="s">
        <v>30</v>
      </c>
      <c r="B31" s="63">
        <v>43969619.309999906</v>
      </c>
      <c r="C31" s="54">
        <v>1229783</v>
      </c>
      <c r="D31" s="63">
        <v>290447.5</v>
      </c>
      <c r="E31" s="54">
        <v>829762</v>
      </c>
      <c r="F31" s="65">
        <v>52.84058560732592</v>
      </c>
      <c r="H31"/>
      <c r="I31" s="75">
        <f t="shared" si="2"/>
        <v>52.990639858176088</v>
      </c>
      <c r="J31" s="75">
        <f t="shared" si="3"/>
        <v>100.28397537446929</v>
      </c>
      <c r="L31" s="50"/>
      <c r="M31" s="50"/>
    </row>
    <row r="32" spans="1:13">
      <c r="A32" s="62" t="s">
        <v>16</v>
      </c>
      <c r="B32" s="63">
        <v>51996111.68000935</v>
      </c>
      <c r="C32" s="54">
        <v>1367341</v>
      </c>
      <c r="D32" s="63">
        <v>324013.89999999997</v>
      </c>
      <c r="E32" s="54">
        <v>925782</v>
      </c>
      <c r="F32" s="65">
        <v>40.609008030891466</v>
      </c>
      <c r="H32"/>
      <c r="I32" s="75">
        <f t="shared" si="2"/>
        <v>56.164530829082167</v>
      </c>
      <c r="J32" s="75">
        <f t="shared" si="3"/>
        <v>138.30559659659144</v>
      </c>
      <c r="L32" s="50"/>
      <c r="M32" s="50"/>
    </row>
    <row r="33" spans="1:13">
      <c r="A33" s="60" t="s">
        <v>79</v>
      </c>
      <c r="B33" s="63">
        <v>26500804.169999752</v>
      </c>
      <c r="C33" s="54">
        <v>527715</v>
      </c>
      <c r="D33" s="63">
        <v>123577.65</v>
      </c>
      <c r="E33" s="54">
        <v>353093</v>
      </c>
      <c r="F33" s="65">
        <v>59.293987714789054</v>
      </c>
      <c r="H33"/>
      <c r="I33" s="75">
        <f t="shared" si="2"/>
        <v>75.053326375769984</v>
      </c>
      <c r="J33" s="75">
        <f t="shared" si="3"/>
        <v>126.57830796738646</v>
      </c>
      <c r="L33" s="50"/>
      <c r="M33" s="50"/>
    </row>
    <row r="34" spans="1:13">
      <c r="A34" s="60" t="s">
        <v>78</v>
      </c>
      <c r="B34" s="63">
        <v>25495307.510003179</v>
      </c>
      <c r="C34" s="54">
        <v>839625.99999999988</v>
      </c>
      <c r="D34" s="63">
        <v>200436.25</v>
      </c>
      <c r="E34" s="54">
        <v>572689</v>
      </c>
      <c r="F34" s="65">
        <v>29.088731700236526</v>
      </c>
      <c r="H34"/>
      <c r="I34" s="75">
        <f t="shared" si="2"/>
        <v>44.518591259834182</v>
      </c>
      <c r="J34" s="75">
        <f t="shared" si="3"/>
        <v>153.04411247147016</v>
      </c>
      <c r="L34" s="50"/>
      <c r="M34" s="50"/>
    </row>
    <row r="35" spans="1:13">
      <c r="A35" s="62" t="s">
        <v>17</v>
      </c>
      <c r="B35" s="63">
        <v>31655031.979996286</v>
      </c>
      <c r="C35" s="54">
        <v>621856.99999999988</v>
      </c>
      <c r="D35" s="63">
        <v>152821.54999999999</v>
      </c>
      <c r="E35" s="54">
        <v>436633</v>
      </c>
      <c r="F35" s="65">
        <v>40.923145508228977</v>
      </c>
      <c r="H35"/>
      <c r="I35" s="75">
        <f t="shared" si="2"/>
        <v>72.498029191555119</v>
      </c>
      <c r="J35" s="75">
        <f t="shared" si="3"/>
        <v>177.15654134401018</v>
      </c>
      <c r="L35" s="50"/>
      <c r="M35" s="50"/>
    </row>
    <row r="36" spans="1:13">
      <c r="A36" s="62" t="s">
        <v>18</v>
      </c>
      <c r="B36" s="63">
        <v>6232210.7824285282</v>
      </c>
      <c r="C36" s="54">
        <v>123424</v>
      </c>
      <c r="D36" s="85">
        <v>28924</v>
      </c>
      <c r="E36" s="85">
        <v>74375</v>
      </c>
      <c r="F36" s="65">
        <v>59.293987714789054</v>
      </c>
      <c r="H36"/>
      <c r="I36" s="75">
        <f t="shared" si="2"/>
        <v>83.794430688114659</v>
      </c>
      <c r="J36" s="75">
        <f t="shared" si="3"/>
        <v>141.32028206835332</v>
      </c>
      <c r="L36" s="50"/>
      <c r="M36" s="50"/>
    </row>
    <row r="37" spans="1:13">
      <c r="A37" s="73" t="s">
        <v>41</v>
      </c>
      <c r="B37" s="67">
        <v>157567423.41244695</v>
      </c>
      <c r="C37" s="67">
        <v>3954217</v>
      </c>
      <c r="D37" s="86">
        <v>945103.24999999988</v>
      </c>
      <c r="E37" s="86">
        <f>E26+E32+E35+E36</f>
        <v>2691938</v>
      </c>
      <c r="F37" s="51"/>
      <c r="H37"/>
      <c r="I37" s="75">
        <f t="shared" si="2"/>
        <v>58.533080409893152</v>
      </c>
      <c r="J37" s="75"/>
      <c r="L37" s="50"/>
      <c r="M37" s="50"/>
    </row>
    <row r="38" spans="1:13" ht="15">
      <c r="A38" s="9" t="s">
        <v>109</v>
      </c>
      <c r="B38" s="67"/>
      <c r="C38" s="67"/>
      <c r="D38" s="67"/>
      <c r="F38" s="51"/>
      <c r="H38"/>
      <c r="I38" s="75"/>
      <c r="J38" s="75"/>
      <c r="L38" s="50"/>
      <c r="M38" s="50"/>
    </row>
    <row r="39" spans="1:13" ht="15">
      <c r="A39" s="9" t="s">
        <v>107</v>
      </c>
      <c r="B39" s="12">
        <v>114000000</v>
      </c>
      <c r="C39" s="71"/>
      <c r="D39" s="82" t="s">
        <v>110</v>
      </c>
      <c r="E39" s="83"/>
      <c r="G39" s="7"/>
      <c r="H39"/>
      <c r="L39" s="50"/>
      <c r="M39" s="50"/>
    </row>
    <row r="40" spans="1:13" ht="15">
      <c r="A40" s="62"/>
      <c r="B40" s="63"/>
      <c r="C40" s="71"/>
      <c r="D40" s="82" t="s">
        <v>111</v>
      </c>
      <c r="E40" s="83"/>
      <c r="G40" s="7"/>
      <c r="H40"/>
      <c r="L40" s="50"/>
      <c r="M40" s="50"/>
    </row>
    <row r="41" spans="1:13" ht="15">
      <c r="A41" s="62"/>
      <c r="B41" s="70" t="s">
        <v>81</v>
      </c>
      <c r="C41" s="71"/>
      <c r="D41" s="63"/>
      <c r="E41" s="72"/>
      <c r="F41" s="51"/>
      <c r="G41" s="7"/>
      <c r="L41" s="50"/>
      <c r="M41" s="50"/>
    </row>
    <row r="42" spans="1:13" ht="15">
      <c r="A42" s="62"/>
      <c r="B42" s="55" t="s">
        <v>63</v>
      </c>
      <c r="C42" s="74" t="s">
        <v>72</v>
      </c>
      <c r="E42" s="54"/>
      <c r="F42" s="57" t="s">
        <v>55</v>
      </c>
      <c r="G42" s="7"/>
      <c r="L42" s="50"/>
      <c r="M42" s="50"/>
    </row>
    <row r="43" spans="1:13" ht="15">
      <c r="A43" s="62"/>
      <c r="B43" s="58" t="s">
        <v>64</v>
      </c>
      <c r="C43" s="64" t="s">
        <v>73</v>
      </c>
      <c r="D43" s="58" t="s">
        <v>75</v>
      </c>
      <c r="E43" s="58" t="s">
        <v>80</v>
      </c>
      <c r="F43" s="61" t="s">
        <v>56</v>
      </c>
      <c r="G43" s="41"/>
      <c r="L43" s="50"/>
      <c r="M43" s="50"/>
    </row>
    <row r="44" spans="1:13" ht="15">
      <c r="A44" s="59" t="s">
        <v>14</v>
      </c>
      <c r="B44" s="58" t="s">
        <v>62</v>
      </c>
      <c r="C44" s="64" t="s">
        <v>74</v>
      </c>
      <c r="D44" s="58" t="s">
        <v>61</v>
      </c>
      <c r="E44" s="58" t="s">
        <v>77</v>
      </c>
      <c r="F44" s="61" t="s">
        <v>57</v>
      </c>
      <c r="G44" s="41"/>
      <c r="L44" s="50"/>
      <c r="M44" s="50"/>
    </row>
    <row r="45" spans="1:13" ht="15">
      <c r="A45" s="62" t="s">
        <v>36</v>
      </c>
      <c r="B45" s="63">
        <v>61655555.569997482</v>
      </c>
      <c r="C45" s="63">
        <v>1841594.9999999998</v>
      </c>
      <c r="D45" s="63">
        <v>439344.14999999997</v>
      </c>
      <c r="E45" s="63">
        <v>1255148</v>
      </c>
      <c r="F45" s="65">
        <v>50</v>
      </c>
      <c r="G45" s="44"/>
      <c r="I45" s="75">
        <f>B45/E45</f>
        <v>49.122139835300288</v>
      </c>
      <c r="J45" s="75">
        <f>I45*100/F45</f>
        <v>98.244279670600577</v>
      </c>
      <c r="L45" s="50"/>
      <c r="M45" s="50"/>
    </row>
    <row r="46" spans="1:13" ht="15">
      <c r="A46" s="62" t="s">
        <v>27</v>
      </c>
      <c r="B46" s="63">
        <v>2547674.4499999974</v>
      </c>
      <c r="C46" s="63">
        <v>76349.368799999822</v>
      </c>
      <c r="D46" s="63">
        <v>17420.149999999965</v>
      </c>
      <c r="E46" s="63">
        <v>49772</v>
      </c>
      <c r="F46" s="65">
        <v>50</v>
      </c>
      <c r="G46" s="44"/>
      <c r="I46" s="75">
        <f t="shared" ref="I46:I56" si="4">B46/E46</f>
        <v>51.186901269790191</v>
      </c>
      <c r="J46" s="75">
        <f t="shared" ref="J46:J56" si="5">I46*100/F46</f>
        <v>102.37380253958037</v>
      </c>
      <c r="L46" s="50"/>
      <c r="M46" s="50"/>
    </row>
    <row r="47" spans="1:13" ht="15">
      <c r="A47" s="62" t="s">
        <v>15</v>
      </c>
      <c r="B47" s="63">
        <f>B45-B46</f>
        <v>59107881.119997486</v>
      </c>
      <c r="C47" s="63">
        <v>1765245.6311999999</v>
      </c>
      <c r="D47" s="63">
        <v>421924</v>
      </c>
      <c r="E47" s="63">
        <v>1205376</v>
      </c>
      <c r="F47" s="65">
        <v>50</v>
      </c>
      <c r="G47" s="44"/>
      <c r="I47" s="75">
        <f t="shared" si="4"/>
        <v>49.036882366993773</v>
      </c>
      <c r="J47" s="75">
        <f t="shared" si="5"/>
        <v>98.073764733987531</v>
      </c>
      <c r="L47" s="50"/>
      <c r="M47" s="50"/>
    </row>
    <row r="48" spans="1:13" ht="15">
      <c r="A48" s="59" t="s">
        <v>28</v>
      </c>
      <c r="B48" s="63">
        <v>20047976.769996747</v>
      </c>
      <c r="C48" s="63">
        <v>611812</v>
      </c>
      <c r="D48" s="63">
        <v>148896.65</v>
      </c>
      <c r="E48" s="63">
        <v>425386</v>
      </c>
      <c r="F48" s="65">
        <v>50</v>
      </c>
      <c r="G48" s="44"/>
      <c r="I48" s="75">
        <f t="shared" si="4"/>
        <v>47.128905911329355</v>
      </c>
      <c r="J48" s="75">
        <f t="shared" si="5"/>
        <v>94.257811822658709</v>
      </c>
      <c r="L48" s="50"/>
      <c r="M48" s="50"/>
    </row>
    <row r="49" spans="1:14" ht="15">
      <c r="A49" s="59" t="s">
        <v>29</v>
      </c>
      <c r="B49" s="63">
        <f>B47-B48</f>
        <v>39059904.350000739</v>
      </c>
      <c r="C49" s="63">
        <v>1153433.6312000002</v>
      </c>
      <c r="D49" s="63">
        <v>273027.35000000003</v>
      </c>
      <c r="E49" s="63">
        <v>779990</v>
      </c>
      <c r="F49" s="65">
        <v>50</v>
      </c>
      <c r="G49" s="44"/>
      <c r="I49" s="75">
        <f t="shared" si="4"/>
        <v>50.077442467212066</v>
      </c>
      <c r="J49" s="75">
        <f t="shared" si="5"/>
        <v>100.15488493442413</v>
      </c>
      <c r="L49" s="50"/>
      <c r="M49" s="50"/>
    </row>
    <row r="50" spans="1:14" ht="15">
      <c r="A50" s="59" t="s">
        <v>30</v>
      </c>
      <c r="B50" s="63">
        <f>B45-B48</f>
        <v>41607578.800000735</v>
      </c>
      <c r="C50" s="63">
        <v>1229783</v>
      </c>
      <c r="D50" s="63">
        <v>290447.5</v>
      </c>
      <c r="E50" s="63">
        <v>829762</v>
      </c>
      <c r="F50" s="65">
        <v>50</v>
      </c>
      <c r="G50" s="44"/>
      <c r="I50" s="75">
        <f t="shared" si="4"/>
        <v>50.143991650618773</v>
      </c>
      <c r="J50" s="75">
        <f t="shared" si="5"/>
        <v>100.28798330123755</v>
      </c>
      <c r="L50" s="50"/>
      <c r="M50" s="50"/>
    </row>
    <row r="51" spans="1:14" ht="15">
      <c r="A51" s="62" t="s">
        <v>16</v>
      </c>
      <c r="B51" s="63">
        <v>66141540.720006816</v>
      </c>
      <c r="C51" s="63">
        <v>1367341</v>
      </c>
      <c r="D51" s="63">
        <v>324013.89999999997</v>
      </c>
      <c r="E51" s="63">
        <v>925782</v>
      </c>
      <c r="F51" s="65">
        <v>50</v>
      </c>
      <c r="G51" s="44"/>
      <c r="I51" s="75">
        <f t="shared" si="4"/>
        <v>71.443969228184187</v>
      </c>
      <c r="J51" s="75">
        <f t="shared" si="5"/>
        <v>142.88793845636837</v>
      </c>
      <c r="L51" s="50"/>
      <c r="M51" s="50"/>
    </row>
    <row r="52" spans="1:14" ht="15">
      <c r="A52" s="59" t="s">
        <v>79</v>
      </c>
      <c r="B52" s="63">
        <v>22318893.780000143</v>
      </c>
      <c r="C52" s="63">
        <v>527715</v>
      </c>
      <c r="D52" s="63">
        <v>123577.65</v>
      </c>
      <c r="E52" s="63">
        <v>353093</v>
      </c>
      <c r="F52" s="65">
        <v>50</v>
      </c>
      <c r="G52" s="44"/>
      <c r="I52" s="75">
        <f t="shared" si="4"/>
        <v>63.209675014798208</v>
      </c>
      <c r="J52" s="75">
        <f t="shared" si="5"/>
        <v>126.4193500295964</v>
      </c>
      <c r="L52" s="50"/>
      <c r="M52" s="50"/>
    </row>
    <row r="53" spans="1:14" ht="15">
      <c r="A53" s="59" t="s">
        <v>78</v>
      </c>
      <c r="B53" s="63">
        <v>43822646.940000251</v>
      </c>
      <c r="C53" s="63">
        <v>839625.99999999988</v>
      </c>
      <c r="D53" s="63">
        <v>200436.25</v>
      </c>
      <c r="E53" s="63">
        <v>572689</v>
      </c>
      <c r="F53" s="65">
        <v>50</v>
      </c>
      <c r="G53" s="44"/>
      <c r="I53" s="75">
        <f t="shared" si="4"/>
        <v>76.520846288300021</v>
      </c>
      <c r="J53" s="75">
        <f t="shared" si="5"/>
        <v>153.04169257660004</v>
      </c>
      <c r="L53" s="50"/>
      <c r="M53" s="50"/>
    </row>
    <row r="54" spans="1:14" ht="15">
      <c r="A54" s="62" t="s">
        <v>17</v>
      </c>
      <c r="B54" s="63">
        <v>38677412.759998977</v>
      </c>
      <c r="C54" s="63">
        <v>621856.99999999988</v>
      </c>
      <c r="D54" s="63">
        <v>152821.54999999999</v>
      </c>
      <c r="E54" s="63">
        <v>436633</v>
      </c>
      <c r="F54" s="65">
        <v>50</v>
      </c>
      <c r="G54" s="44"/>
      <c r="I54" s="75">
        <f t="shared" si="4"/>
        <v>88.581057226547188</v>
      </c>
      <c r="J54" s="75">
        <f t="shared" si="5"/>
        <v>177.16211445309438</v>
      </c>
      <c r="L54" s="50" t="s">
        <v>85</v>
      </c>
      <c r="M54" s="50"/>
    </row>
    <row r="55" spans="1:14" ht="15">
      <c r="A55" s="62" t="s">
        <v>18</v>
      </c>
      <c r="B55" s="63">
        <v>5239195.1199999535</v>
      </c>
      <c r="C55" s="63">
        <v>123424</v>
      </c>
      <c r="D55" s="85">
        <v>28924</v>
      </c>
      <c r="E55" s="85">
        <v>74375</v>
      </c>
      <c r="F55" s="65">
        <v>50</v>
      </c>
      <c r="G55" s="44"/>
      <c r="I55" s="75">
        <f t="shared" si="4"/>
        <v>70.442959596638033</v>
      </c>
      <c r="J55" s="75">
        <f t="shared" si="5"/>
        <v>140.88591919327607</v>
      </c>
      <c r="L55" s="50" t="s">
        <v>86</v>
      </c>
      <c r="M55" s="50" t="s">
        <v>87</v>
      </c>
    </row>
    <row r="56" spans="1:14" ht="15">
      <c r="A56" s="73" t="s">
        <v>45</v>
      </c>
      <c r="B56" s="67">
        <f>B45+B51+B54+B55</f>
        <v>171713704.17000324</v>
      </c>
      <c r="C56" s="67">
        <v>3954217</v>
      </c>
      <c r="D56" s="86">
        <v>945103.24999999988</v>
      </c>
      <c r="E56" s="86">
        <v>2691938</v>
      </c>
      <c r="F56" s="69">
        <v>50</v>
      </c>
      <c r="G56" s="44"/>
      <c r="I56" s="75">
        <f t="shared" si="4"/>
        <v>63.788134856747533</v>
      </c>
      <c r="J56" s="75">
        <f t="shared" si="5"/>
        <v>127.57626971349505</v>
      </c>
      <c r="L56" s="50">
        <v>1800</v>
      </c>
      <c r="M56" s="50">
        <v>778</v>
      </c>
    </row>
    <row r="57" spans="1:14" ht="15">
      <c r="A57" s="9" t="s">
        <v>109</v>
      </c>
      <c r="B57" s="67"/>
      <c r="C57" s="67"/>
      <c r="D57" s="67"/>
      <c r="E57" s="67"/>
      <c r="F57" s="69"/>
      <c r="G57" s="44"/>
      <c r="I57" s="75"/>
      <c r="J57" s="81" t="s">
        <v>105</v>
      </c>
      <c r="L57" s="81" t="s">
        <v>105</v>
      </c>
      <c r="M57" s="81" t="s">
        <v>105</v>
      </c>
    </row>
    <row r="58" spans="1:14" ht="15">
      <c r="A58" s="9" t="s">
        <v>107</v>
      </c>
      <c r="B58" s="12">
        <v>114000000</v>
      </c>
      <c r="J58" s="81" t="s">
        <v>105</v>
      </c>
      <c r="L58" s="81" t="s">
        <v>105</v>
      </c>
      <c r="M58" s="81" t="s">
        <v>105</v>
      </c>
    </row>
    <row r="59" spans="1:14">
      <c r="J59" s="50">
        <f>100*((J56/J18)-1)</f>
        <v>38.360243825164872</v>
      </c>
      <c r="K59" t="s">
        <v>88</v>
      </c>
      <c r="L59" s="50">
        <f>100*((L56/L18)-1)</f>
        <v>63.636363636363647</v>
      </c>
      <c r="M59" s="50">
        <f>100*((M56/M18)-1)</f>
        <v>106.36604774535807</v>
      </c>
    </row>
    <row r="60" spans="1:14">
      <c r="A60" t="s">
        <v>104</v>
      </c>
      <c r="J60" s="81" t="s">
        <v>105</v>
      </c>
      <c r="L60" s="81" t="s">
        <v>105</v>
      </c>
      <c r="M60" s="81" t="s">
        <v>105</v>
      </c>
    </row>
    <row r="61" spans="1:14">
      <c r="A61" t="s">
        <v>101</v>
      </c>
      <c r="J61" s="81" t="s">
        <v>105</v>
      </c>
      <c r="L61" s="81" t="s">
        <v>105</v>
      </c>
      <c r="M61" s="81" t="s">
        <v>105</v>
      </c>
    </row>
    <row r="62" spans="1:14">
      <c r="A62" t="s">
        <v>97</v>
      </c>
      <c r="J62" s="50">
        <v>44</v>
      </c>
      <c r="K62" s="79" t="s">
        <v>89</v>
      </c>
      <c r="L62" s="50">
        <v>520</v>
      </c>
      <c r="M62" s="50">
        <v>291</v>
      </c>
      <c r="N62" t="s">
        <v>91</v>
      </c>
    </row>
    <row r="63" spans="1:14">
      <c r="A63" t="s">
        <v>98</v>
      </c>
      <c r="J63" s="50">
        <v>126.2</v>
      </c>
      <c r="K63" s="79" t="s">
        <v>90</v>
      </c>
      <c r="L63" s="50">
        <v>1800</v>
      </c>
      <c r="M63" s="50">
        <v>778</v>
      </c>
    </row>
    <row r="64" spans="1:14">
      <c r="A64" t="s">
        <v>99</v>
      </c>
      <c r="J64" s="50">
        <f>100*((J63/J62)-1)</f>
        <v>186.81818181818181</v>
      </c>
      <c r="K64" t="s">
        <v>88</v>
      </c>
      <c r="L64" s="50">
        <f>100*((L63/L62)-1)</f>
        <v>246.15384615384616</v>
      </c>
      <c r="M64" s="50">
        <f>100*((M63/M62)-1)</f>
        <v>167.35395189003435</v>
      </c>
    </row>
    <row r="65" spans="1:1">
      <c r="A65" t="s">
        <v>100</v>
      </c>
    </row>
    <row r="66" spans="1:1">
      <c r="A66" t="s">
        <v>102</v>
      </c>
    </row>
    <row r="67" spans="1:1">
      <c r="A67" t="s">
        <v>103</v>
      </c>
    </row>
    <row r="68" spans="1:1">
      <c r="A68" t="s">
        <v>94</v>
      </c>
    </row>
    <row r="69" spans="1:1">
      <c r="A69" t="s">
        <v>95</v>
      </c>
    </row>
    <row r="70" spans="1:1">
      <c r="A70" t="s">
        <v>96</v>
      </c>
    </row>
    <row r="71" spans="1:1">
      <c r="A71" t="s">
        <v>82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Slave HH totals 1850 &amp; 1860</vt:lpstr>
      <vt:lpstr>Ditto, Appendix table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Leticia Arroyo Abad</cp:lastModifiedBy>
  <dcterms:created xsi:type="dcterms:W3CDTF">2012-06-24T18:12:05Z</dcterms:created>
  <dcterms:modified xsi:type="dcterms:W3CDTF">2014-05-12T14:46:59Z</dcterms:modified>
</cp:coreProperties>
</file>